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8600" windowHeight="10845"/>
  </bookViews>
  <sheets>
    <sheet name="2025-2027" sheetId="4" r:id="rId1"/>
  </sheets>
  <definedNames>
    <definedName name="_GoBack" localSheetId="0">'2025-2027'!$B$128</definedName>
    <definedName name="_xlnm._FilterDatabase" localSheetId="0" hidden="1">'2025-2027'!$A$10:$M$169</definedName>
    <definedName name="_xlnm.Print_Titles" localSheetId="0">'2025-2027'!$8:$9</definedName>
    <definedName name="_xlnm.Print_Area" localSheetId="0">'2025-2027'!$A$1:$I$168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3" i="4"/>
  <c r="H123"/>
  <c r="H122" s="1"/>
  <c r="G123"/>
  <c r="G122" s="1"/>
  <c r="I122"/>
  <c r="G127"/>
  <c r="I165"/>
  <c r="H165"/>
  <c r="H164" s="1"/>
  <c r="H163" s="1"/>
  <c r="H162" s="1"/>
  <c r="G165"/>
  <c r="I164"/>
  <c r="I163" s="1"/>
  <c r="I162" s="1"/>
  <c r="I161" s="1"/>
  <c r="I160" s="1"/>
  <c r="G164"/>
  <c r="G163" s="1"/>
  <c r="G162"/>
  <c r="G161" s="1"/>
  <c r="H161"/>
  <c r="H160" s="1"/>
  <c r="G160"/>
  <c r="G159"/>
  <c r="I158"/>
  <c r="I157" s="1"/>
  <c r="H158"/>
  <c r="G158"/>
  <c r="G157" s="1"/>
  <c r="G156" s="1"/>
  <c r="G155" s="1"/>
  <c r="G154" s="1"/>
  <c r="G153" s="1"/>
  <c r="H157"/>
  <c r="H156" s="1"/>
  <c r="I156"/>
  <c r="I155" s="1"/>
  <c r="I154" s="1"/>
  <c r="I153" s="1"/>
  <c r="H155"/>
  <c r="H154" s="1"/>
  <c r="H153" s="1"/>
  <c r="I151"/>
  <c r="H151"/>
  <c r="G151"/>
  <c r="H150"/>
  <c r="H149" s="1"/>
  <c r="H148"/>
  <c r="H147" s="1"/>
  <c r="H146" s="1"/>
  <c r="I144"/>
  <c r="I143" s="1"/>
  <c r="H144"/>
  <c r="G144"/>
  <c r="G143" s="1"/>
  <c r="G142" s="1"/>
  <c r="G141" s="1"/>
  <c r="G140" s="1"/>
  <c r="H143"/>
  <c r="H142" s="1"/>
  <c r="I142"/>
  <c r="I141" s="1"/>
  <c r="I140" s="1"/>
  <c r="H141"/>
  <c r="H140" s="1"/>
  <c r="I138"/>
  <c r="H138"/>
  <c r="H137" s="1"/>
  <c r="G138"/>
  <c r="I137"/>
  <c r="G137"/>
  <c r="I135"/>
  <c r="H135"/>
  <c r="H134" s="1"/>
  <c r="G135"/>
  <c r="I134"/>
  <c r="G134"/>
  <c r="G133"/>
  <c r="I132"/>
  <c r="I131" s="1"/>
  <c r="H132"/>
  <c r="G132"/>
  <c r="G131" s="1"/>
  <c r="H131"/>
  <c r="I129"/>
  <c r="I128" s="1"/>
  <c r="H129"/>
  <c r="G129"/>
  <c r="G128" s="1"/>
  <c r="H128"/>
  <c r="I126"/>
  <c r="I125" s="1"/>
  <c r="H126"/>
  <c r="G126"/>
  <c r="G125" s="1"/>
  <c r="H125"/>
  <c r="I120"/>
  <c r="I119" s="1"/>
  <c r="H120"/>
  <c r="G120"/>
  <c r="G119" s="1"/>
  <c r="H119"/>
  <c r="H118"/>
  <c r="H117" s="1"/>
  <c r="H116" s="1"/>
  <c r="I114"/>
  <c r="H114"/>
  <c r="H113" s="1"/>
  <c r="G114"/>
  <c r="I113"/>
  <c r="G113"/>
  <c r="G112"/>
  <c r="I111"/>
  <c r="I110" s="1"/>
  <c r="H111"/>
  <c r="G111"/>
  <c r="G110" s="1"/>
  <c r="H110"/>
  <c r="I108"/>
  <c r="I107" s="1"/>
  <c r="H108"/>
  <c r="G108"/>
  <c r="G107" s="1"/>
  <c r="G106" s="1"/>
  <c r="G105" s="1"/>
  <c r="G104" s="1"/>
  <c r="G103" s="1"/>
  <c r="H107"/>
  <c r="H106" s="1"/>
  <c r="H105" s="1"/>
  <c r="H104" s="1"/>
  <c r="H103" s="1"/>
  <c r="I106"/>
  <c r="I105"/>
  <c r="I104" s="1"/>
  <c r="I103" s="1"/>
  <c r="I101"/>
  <c r="I100" s="1"/>
  <c r="H101"/>
  <c r="G101"/>
  <c r="G100" s="1"/>
  <c r="H100"/>
  <c r="H96" s="1"/>
  <c r="H95" s="1"/>
  <c r="H94" s="1"/>
  <c r="I98"/>
  <c r="I97" s="1"/>
  <c r="I96" s="1"/>
  <c r="I95" s="1"/>
  <c r="I94" s="1"/>
  <c r="H98"/>
  <c r="G98"/>
  <c r="G97" s="1"/>
  <c r="G96" s="1"/>
  <c r="G95" s="1"/>
  <c r="G94" s="1"/>
  <c r="H97"/>
  <c r="G93"/>
  <c r="G92" s="1"/>
  <c r="I92"/>
  <c r="H92"/>
  <c r="H91" s="1"/>
  <c r="H87" s="1"/>
  <c r="I91"/>
  <c r="I87" s="1"/>
  <c r="I86" s="1"/>
  <c r="I85" s="1"/>
  <c r="G91"/>
  <c r="G87" s="1"/>
  <c r="G86" s="1"/>
  <c r="G85" s="1"/>
  <c r="I89"/>
  <c r="H89"/>
  <c r="H88" s="1"/>
  <c r="G89"/>
  <c r="I88"/>
  <c r="G88"/>
  <c r="H86"/>
  <c r="H85" s="1"/>
  <c r="I82"/>
  <c r="I81" s="1"/>
  <c r="H82"/>
  <c r="G82"/>
  <c r="G81" s="1"/>
  <c r="H81"/>
  <c r="G80"/>
  <c r="I78"/>
  <c r="H78"/>
  <c r="G78"/>
  <c r="I76"/>
  <c r="I75" s="1"/>
  <c r="H76"/>
  <c r="G76"/>
  <c r="G75" s="1"/>
  <c r="H75"/>
  <c r="I73"/>
  <c r="I72" s="1"/>
  <c r="H73"/>
  <c r="G73"/>
  <c r="G72" s="1"/>
  <c r="H72"/>
  <c r="H71" s="1"/>
  <c r="H70" s="1"/>
  <c r="H69" s="1"/>
  <c r="H68" s="1"/>
  <c r="I66"/>
  <c r="H66"/>
  <c r="G66"/>
  <c r="I64"/>
  <c r="H64"/>
  <c r="H63" s="1"/>
  <c r="G64"/>
  <c r="I63"/>
  <c r="I62" s="1"/>
  <c r="G63"/>
  <c r="G62" s="1"/>
  <c r="G61" s="1"/>
  <c r="G60" s="1"/>
  <c r="G59" s="1"/>
  <c r="H62"/>
  <c r="H61" s="1"/>
  <c r="I61"/>
  <c r="I60" s="1"/>
  <c r="I59" s="1"/>
  <c r="H60"/>
  <c r="H59" s="1"/>
  <c r="I56"/>
  <c r="H56"/>
  <c r="G56"/>
  <c r="I55"/>
  <c r="I54" s="1"/>
  <c r="G55"/>
  <c r="G54" s="1"/>
  <c r="I53"/>
  <c r="G53"/>
  <c r="I51"/>
  <c r="I50" s="1"/>
  <c r="H51"/>
  <c r="H50" s="1"/>
  <c r="G51"/>
  <c r="G50" s="1"/>
  <c r="I48"/>
  <c r="H48"/>
  <c r="H47" s="1"/>
  <c r="G48"/>
  <c r="I47"/>
  <c r="G47"/>
  <c r="I45"/>
  <c r="H45"/>
  <c r="H44" s="1"/>
  <c r="G45"/>
  <c r="I44"/>
  <c r="G44"/>
  <c r="I42"/>
  <c r="H42"/>
  <c r="G42"/>
  <c r="I41"/>
  <c r="H41"/>
  <c r="G41"/>
  <c r="G40"/>
  <c r="I39"/>
  <c r="H39"/>
  <c r="G39"/>
  <c r="G38"/>
  <c r="I37"/>
  <c r="H37"/>
  <c r="G37"/>
  <c r="G34" s="1"/>
  <c r="I35"/>
  <c r="H35"/>
  <c r="H34" s="1"/>
  <c r="G35"/>
  <c r="I34"/>
  <c r="G33"/>
  <c r="I32"/>
  <c r="I31" s="1"/>
  <c r="H32"/>
  <c r="G32"/>
  <c r="G31" s="1"/>
  <c r="H31"/>
  <c r="H27" s="1"/>
  <c r="H26" s="1"/>
  <c r="H25" s="1"/>
  <c r="I29"/>
  <c r="I28" s="1"/>
  <c r="H29"/>
  <c r="G29"/>
  <c r="G28" s="1"/>
  <c r="H28"/>
  <c r="I23"/>
  <c r="H23"/>
  <c r="H22" s="1"/>
  <c r="G23"/>
  <c r="I22"/>
  <c r="G22"/>
  <c r="G19" s="1"/>
  <c r="G15" s="1"/>
  <c r="G14" s="1"/>
  <c r="G13" s="1"/>
  <c r="I20"/>
  <c r="H20"/>
  <c r="H19" s="1"/>
  <c r="H15" s="1"/>
  <c r="H14" s="1"/>
  <c r="H13" s="1"/>
  <c r="G20"/>
  <c r="I19"/>
  <c r="I15" s="1"/>
  <c r="I14" s="1"/>
  <c r="I13" s="1"/>
  <c r="I17"/>
  <c r="H17"/>
  <c r="H16" s="1"/>
  <c r="G17"/>
  <c r="I16"/>
  <c r="G16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H55" l="1"/>
  <c r="H54" s="1"/>
  <c r="H53"/>
  <c r="H12" s="1"/>
  <c r="H11" s="1"/>
  <c r="H168" s="1"/>
  <c r="H84"/>
  <c r="I118"/>
  <c r="I117" s="1"/>
  <c r="I116" s="1"/>
  <c r="I150"/>
  <c r="I149" s="1"/>
  <c r="I148"/>
  <c r="I147" s="1"/>
  <c r="I146" s="1"/>
  <c r="G27"/>
  <c r="G26" s="1"/>
  <c r="G25" s="1"/>
  <c r="L25" s="1"/>
  <c r="I27"/>
  <c r="I26" s="1"/>
  <c r="I25" s="1"/>
  <c r="I12" s="1"/>
  <c r="G71"/>
  <c r="G70" s="1"/>
  <c r="G69" s="1"/>
  <c r="G68" s="1"/>
  <c r="I71"/>
  <c r="I70" s="1"/>
  <c r="I69" s="1"/>
  <c r="I68" s="1"/>
  <c r="G118"/>
  <c r="G117" s="1"/>
  <c r="G150"/>
  <c r="G149" s="1"/>
  <c r="G148"/>
  <c r="G147" s="1"/>
  <c r="G146" s="1"/>
  <c r="A88"/>
  <c r="A89" s="1"/>
  <c r="A90" s="1"/>
  <c r="A85"/>
  <c r="A86" s="1"/>
  <c r="A87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2"/>
  <c r="I84"/>
  <c r="G84"/>
  <c r="G116"/>
  <c r="G11" s="1"/>
  <c r="G168" s="1"/>
  <c r="G173" s="1"/>
  <c r="H171" l="1"/>
  <c r="H169"/>
  <c r="G171"/>
  <c r="I11"/>
  <c r="I168" s="1"/>
  <c r="I171"/>
  <c r="I169"/>
  <c r="A140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22"/>
  <c r="A123" s="1"/>
  <c r="A124" s="1"/>
</calcChain>
</file>

<file path=xl/sharedStrings.xml><?xml version="1.0" encoding="utf-8"?>
<sst xmlns="http://schemas.openxmlformats.org/spreadsheetml/2006/main" count="701" uniqueCount="175">
  <si>
    <t>к  решению Григорьевского сельского Совета депутатов</t>
  </si>
  <si>
    <t>Приложение 4</t>
  </si>
  <si>
    <t>к   решению Григорьевского  сельского Совета депутатов</t>
  </si>
  <si>
    <t>от 24 декабря 2024 года  № 63-184 р</t>
  </si>
  <si>
    <t>Ведомственная структура расходов  местного бюджета на 2025 год и плановый период 2026-2027 годов</t>
  </si>
  <si>
    <t>(тыс. руб)</t>
  </si>
  <si>
    <t>№ строки</t>
  </si>
  <si>
    <t>Наименование показателя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</si>
  <si>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</si>
  <si>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</si>
  <si>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</si>
  <si>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</si>
  <si>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>Сумма на 2025 год</t>
  </si>
  <si>
    <t>Сумма на 2026 год</t>
  </si>
  <si>
    <t>Сумма на 2027 год</t>
  </si>
  <si>
    <t>Администрация Григорьевского сельсовета</t>
  </si>
  <si>
    <t>012</t>
  </si>
  <si>
    <t>ОБЩЕГОСУДАРСТВЕННЫЕ ВОПРОСЫ</t>
  </si>
  <si>
    <t>0100</t>
  </si>
  <si>
    <t>Функционирование высшего должностного лица субъекта Российской  Федерации и муниципального образования</t>
  </si>
  <si>
    <t>0102</t>
  </si>
  <si>
    <t>Непрограммные расходы органов местного самоуправления</t>
  </si>
  <si>
    <t>7600000000</t>
  </si>
  <si>
    <t/>
  </si>
  <si>
    <t>Функционирование  администрации Григорьевского сельсовета</t>
  </si>
  <si>
    <t>7610000000</t>
  </si>
  <si>
    <t>Финансовое обеспечение (возмещение) расходов на увеличение размеров оплаты труда отдельным категориям работников бюджетной сферы Красноярского края, по администрации Григорьевского сельсовета в рамках непрограмных расходов органов местного самоуправления.</t>
  </si>
  <si>
    <t>7610010240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</si>
  <si>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</si>
  <si>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</si>
  <si>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</si>
  <si>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</si>
  <si>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Григорьевского сельсовета</t>
  </si>
  <si>
    <t>7610080210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</si>
  <si>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Григорьевского сельсовета в рамках непрограмных расходов органов местного самоуправления.</t>
  </si>
  <si>
    <t>76100М7240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</si>
  <si>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</si>
  <si>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</si>
  <si>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 администрации Григорьевского  сельсовета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</si>
  <si>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Григорьевского сельсовета</t>
  </si>
  <si>
    <t>7610075140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</si>
  <si>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</si>
  <si>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</si>
  <si>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</si>
  <si>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</si>
  <si>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</si>
  <si>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бюджетные ассигнования</t>
  </si>
  <si>
    <t>800</t>
  </si>
  <si>
    <t>Уплата налогов, сборов и иных платежей</t>
  </si>
  <si>
    <t>850</t>
  </si>
  <si>
    <t>Передача полномочий по осуществлению внешнего муниципального финансового контроля в рамках непрограммных расходов администрации Григорьевского сельсовета</t>
  </si>
  <si>
    <t>7610080220</t>
  </si>
  <si>
    <t>Межбюджетные трансферты</t>
  </si>
  <si>
    <t>500</t>
  </si>
  <si>
    <t>Иные межбюджетные трансферты</t>
  </si>
  <si>
    <t>540</t>
  </si>
  <si>
    <t>Оплата труда работников органов местного самоуправления, не относящихся к должностям муниципальной службы в рамках непрограммных расходов администрации Григорьевского сельсовета</t>
  </si>
  <si>
    <t>7610080270</t>
  </si>
  <si>
    <t>76100T7240</t>
  </si>
  <si>
    <t>Резервные фонды</t>
  </si>
  <si>
    <t>0111</t>
  </si>
  <si>
    <t xml:space="preserve">Резервный фонд  в рамках непрограммных расходов  администраци Григорьевского сельсовета </t>
  </si>
  <si>
    <t>7610081120</t>
  </si>
  <si>
    <t>Резервные средства</t>
  </si>
  <si>
    <t>870</t>
  </si>
  <si>
    <t>НАЦИОНАЛЬНАЯ ОБОРОНА</t>
  </si>
  <si>
    <t>0200</t>
  </si>
  <si>
    <t>Мобилизационная и вневойсковая подготовка</t>
  </si>
  <si>
    <t>0203</t>
  </si>
  <si>
    <t>Непрограммные расходы Администрации Григорьевского сельсовета</t>
  </si>
  <si>
    <t xml:space="preserve">Осуществление первичного воинского учета на территориях, где отсутствуют военные комиссариаты  в рамках непрограммных расходов администрации Григорьевского сельсовета </t>
  </si>
  <si>
    <t>7610051180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</si>
  <si>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</si>
  <si>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</si>
  <si>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</si>
  <si>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</si>
  <si>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 xml:space="preserve">Муниципальная программа Григорьевского сельсовета «Обеспечение безопасности и комфортных условий жизнедеятельности населения Григорьевского сельсовета" </t>
  </si>
  <si>
    <t>4900000000</t>
  </si>
  <si>
    <t>Подпрограмма "Обеспечение безопасности жизнедеятельности населения"</t>
  </si>
  <si>
    <t>4930000000</t>
  </si>
  <si>
    <t xml:space="preserve">Проведение рейдов для обеспечения первичных мер пожарной безопасности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  </t>
  </si>
  <si>
    <t>4930089390</t>
  </si>
  <si>
    <t>244</t>
  </si>
  <si>
    <t>Расходы за счет средств иного межбюджетного трансферта из краевого бюджета на обеспечение первичных мер пожарной безопасности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</t>
  </si>
  <si>
    <t>49300S4120</t>
  </si>
  <si>
    <t>Обеспечение первичных мер пожарной безопасности за счет средств местного бюджета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</t>
  </si>
  <si>
    <t>Разработка, изготовление и распространение памяток по профилактике терроризма, экстремизма и ксенофобии в рамках подпрограммы "Участие в профилактике терроризма и экстремизма на территории Григорьевского сельсовета"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</t>
  </si>
  <si>
    <t>0314</t>
  </si>
  <si>
    <t>4960083800</t>
  </si>
  <si>
    <t>НАЦИОНАЛЬНАЯ ЭКОНОМИКА</t>
  </si>
  <si>
    <t>0400</t>
  </si>
  <si>
    <t>Водное хозяйство</t>
  </si>
  <si>
    <t>0406</t>
  </si>
  <si>
    <t>Оплата расходов на разработку расчетов вероятного вреда в целях обеспечения безопасности гидротехнических сооружений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 за счет средств субсидии, средств местного бюджета.</t>
  </si>
  <si>
    <t>49300S4990</t>
  </si>
  <si>
    <t xml:space="preserve"> «Обеспечение безопасности и комфортных условий жизнедеятельности  населения Григорьевского сельсовета»</t>
  </si>
  <si>
    <t xml:space="preserve">Содержание в безопасности гидротехнических сооружений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 </t>
  </si>
  <si>
    <t>4930083450</t>
  </si>
  <si>
    <t>Дорожное хозяйство (дорожные фонды)</t>
  </si>
  <si>
    <t>0409</t>
  </si>
  <si>
    <t>Подпрограмма "Содержание улично-дорожной сети Григорьевского сельсовета"</t>
  </si>
  <si>
    <t>4920000000</t>
  </si>
  <si>
    <t>Круглогодичное содержание и ремонт улично-дорожной сети, проектирование, строительство, реконструкцию, капитальный ремонт, ремонт и содержание автомобильных дорог общего пользования и искусственных дорожных сооружений на них в рамках подпрограммы «Содержание улично-дорожной сети Григорьевского сельсовета»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сельсовета»</t>
  </si>
  <si>
    <t>492009Д010</t>
  </si>
  <si>
    <t>Расходы на реализацию мер по предупреждению опасного поведения участников дорожного движения, в том числе несовершеннолетних, формированию законопослушного поведения и негативного отношения к нарушениям ПДД; обеспечение информационного сопровождения деятельности по повышению БДД, в том числе через средства массовой информации в рамках подпрограммы " Формирование законопослушного поведения участников дорожного движения в Григорьевском сельсовете на 2020-2026 годы"</t>
  </si>
  <si>
    <t>4970083570</t>
  </si>
  <si>
    <t xml:space="preserve">ДРУГИЕ ВОПРОСЫ В ОБЛАСТИ НАЦИОНАЛЬНОЙ ЭКОНОМИКИ </t>
  </si>
  <si>
    <t>0412</t>
  </si>
  <si>
    <t>Муниципальная программа «Обеспечение безопасности и комфортных условий жизнедеятельности  населения Григорьевского сельсовета»</t>
  </si>
  <si>
    <t>Подпрограмма "Благоустройство территории Григорьевского сельсовета"</t>
  </si>
  <si>
    <t>4910000000</t>
  </si>
  <si>
    <t>Расходы на оплату работ для уничтожения дикорастущей конопли в рамках подпрограммы «Благоустройство» муниципальной программы Григорьевского сельсовета«Обеспечение безопасности и комфортных условий жизнедеятельности населения Григорьевского сельсовета</t>
  </si>
  <si>
    <t>4910085970</t>
  </si>
  <si>
    <t>Отдельные мероприятия муниципальной программы Григорьевского сельсовета</t>
  </si>
  <si>
    <t>Выполнение кадастровых работ по постановке на кадастровый учет земельных участков в рамкках отдельного мероприятия муниципальной программы Григорьевского сельсовета "Обеспечение безопасности и комфортных условий жизнедеятельности населения Григорьевского сельсовета"</t>
  </si>
  <si>
    <t>4990082560</t>
  </si>
  <si>
    <t>Отдельные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муниципальной программы Григорьевского сельсовета "Обеспечение безопасности и комфортных условий жизнедеятельности населения Григорьевского сельсовета" за счет средств местного бюджета Григорьевского сельсовета</t>
  </si>
  <si>
    <t>49900S6910</t>
  </si>
  <si>
    <t>ЖИЛИЩНО-КОММУНАЛЬНОЕ ХОЗЯЙСТВО</t>
  </si>
  <si>
    <t>0500</t>
  </si>
  <si>
    <t>0503</t>
  </si>
  <si>
    <t>Уличное освещение  в рамках подпрограммы «Благоустройство» муниципальной программы Григорьевского сельсовета «Обеспечение безопасности и комфортных условий жизнедеятельности  населения Григорьевского сельсовета»</t>
  </si>
  <si>
    <t>4910083400</t>
  </si>
  <si>
    <t>Привлечение на общественные оплачиваемые работы по благоустройству
территории безработных граждан в рамках подпрограммы "Благоустройство" муниципальной
программы Григорьевского сельсовета в рамках подпрограммы «Благоустройство» муниципальной программы Григорьевского сельсовета«Обеспечение безопасности и комфортных условий жизнедеятельности населения Григорьевского сельсовета»</t>
  </si>
  <si>
    <t>4910089340</t>
  </si>
  <si>
    <t>Содержание общественных мест на территории Григорьевского сельсовета в рамках подпрограммы "Благоустройство" муниципальной
программы Григорьевского сельсовета в рамках подпрограммы «Благоустройство» муниципальной программы Григорьевского сельсовета«Обеспечение безопасности и комфортных условий жизнедеятельности населения Григорьевского сельсовета»</t>
  </si>
  <si>
    <t>4910089380</t>
  </si>
  <si>
    <t>Софинансирование  расходов, направленных на реализацию мероприятий по поддержке местных инициатив за счет местного бюджетай в рамках подпрограммы "Благоустройство территории Григорьевского сельсовета"</t>
  </si>
  <si>
    <t>49100S6410</t>
  </si>
  <si>
    <t>Организация и содержание мест захоронения в рамках подпрограммы  «Содержание мест захоронения и благоустройство прилегающей территории кладбищ Григорьевского сельсовета» муниципальной программы Григорьевского сельсовета «Обеспечение безопасности и комфортных условий жизнедеятельности  населения Григорьевского сельсовета»</t>
  </si>
  <si>
    <t>4940083500</t>
  </si>
  <si>
    <t>Разработка схем водоснабжения в рамках подпрограммы "Разработка схем водоснабжения" муниципальной программы Григорьевского сельсовета "Обеспечение безопасности и комфортных условий жизнедеятельности населения Григорьевского сельсовета"</t>
  </si>
  <si>
    <t>4950081600</t>
  </si>
  <si>
    <t>ОХРАНА ОКРУЖАЮЩЕЙ СРЕДЫ</t>
  </si>
  <si>
    <t>0600</t>
  </si>
  <si>
    <t>0603</t>
  </si>
  <si>
    <t>Обращение с твердыми бытовыми отходами в рамках подпрограммы «Благоустройство» муниципальной программы Григорьевского сельсовета«Обеспечение безопасности и комфортных условий жизнедеятельности населения Григорьевского сельсовета»</t>
  </si>
  <si>
    <t>4910084930</t>
  </si>
  <si>
    <t>КУЛЬТУРА, КИНЕМАТОГРАФИЯ</t>
  </si>
  <si>
    <t>0800</t>
  </si>
  <si>
    <t>Культура</t>
  </si>
  <si>
    <t>0801</t>
  </si>
  <si>
    <t xml:space="preserve">Муниципальная программа Григорьевского сельсовета «Развитие культуры" </t>
  </si>
  <si>
    <t>5000000000</t>
  </si>
  <si>
    <t>Отдельные мероприятия</t>
  </si>
  <si>
    <t>5090000000</t>
  </si>
  <si>
    <t xml:space="preserve">Обеспечение деятельности (оказание услуг) подведомственных учреждений за счет межбюджетных трансфертов по передаваемым полномочиям в рамках муниципальной программы Григорьевского сельсовета «Развитие культуры" </t>
  </si>
  <si>
    <t>5090080620</t>
  </si>
  <si>
    <t>Иные межбюджетные  трансферты</t>
  </si>
  <si>
    <t>Здравоохранение</t>
  </si>
  <si>
    <t>0900</t>
  </si>
  <si>
    <t>ДРУГИЕ ВОПРОСЫ В ОБЛАСТИ ЗДРАВООХРАНЕНИЯ</t>
  </si>
  <si>
    <t>0909</t>
  </si>
  <si>
    <t xml:space="preserve">Муниципальная программа Григорьевского сельсовета «Обеспечение безопасности и комфортных условий жизнедеятельности населения Григорьевского сельсовета"  </t>
  </si>
  <si>
    <t>Софинансирование организации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инфекций, в рамках подпрограммы "Обеспечение безопасности жизнедеятельности населения" муниципальной программы Григорьевского сельсовета «Обеспечение безопасности и комфортных условий жизнедеятельности населения Григорьевского сельсовета"</t>
  </si>
  <si>
    <t>4930095550</t>
  </si>
  <si>
    <t>Социальная политика</t>
  </si>
  <si>
    <t>1000</t>
  </si>
  <si>
    <t>ПЕНСИОННОЕ ОБЕСПЕЧЕНИЕ</t>
  </si>
  <si>
    <t>1001</t>
  </si>
  <si>
    <t>Непрограммные рассоды органов местного самоуправления</t>
  </si>
  <si>
    <t>Функционирование администрации Григорьевского сельсовета</t>
  </si>
  <si>
    <t>Доплата к пенсии муниципальным служащим по администрации Григорьевского сельсовета в рамках непрограмных расходов органов местного самоуправления</t>
  </si>
  <si>
    <t>7610080120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</si>
  <si>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</si>
  <si>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</si>
  <si>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</si>
  <si>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310</t>
  </si>
  <si>
    <t>Условно утвержденные расходы</t>
  </si>
  <si>
    <t xml:space="preserve">            </t>
  </si>
  <si>
    <t>Итого:</t>
  </si>
  <si>
    <t>Приложение  1</t>
  </si>
  <si>
    <t>Проведение профилактической дезинфекции в рамках подпрограммы "Обеспечение безопасности жизнедеятельности населения" муниципальной программы Григорьевского сельсовета "Обеспечение безопасности и комфортных условий жизнедеятельности населения</t>
  </si>
  <si>
    <t>4930083470</t>
  </si>
  <si>
    <t xml:space="preserve">                               от 24.07. 2025  №76-209в          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</si>
</sst>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#\ ##0.0"/>
  </numFmts>
  <fonts count="18">
    <font>
      <sz val="10"/>
      <name val="Arial Cyr"/>
      <charset val="204"/>
    </font>
    <font>
      <sz val="12"/>
      <name val="Times New Roman"/>
      <charset val="204"/>
    </font>
    <font>
      <b/>
      <sz val="10"/>
      <name val="Arial Cyr"/>
      <charset val="204"/>
    </font>
    <font>
      <sz val="10"/>
      <name val="Helv"/>
      <charset val="204"/>
    </font>
    <font>
      <sz val="14"/>
      <name val="Helv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6"/>
      <color indexed="8"/>
      <name val="Times New Roman"/>
      <charset val="204"/>
    </font>
    <font>
      <sz val="10"/>
      <color indexed="8"/>
      <name val="Arial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2"/>
      <name val="Times New Roman"/>
      <charset val="204"/>
    </font>
    <font>
      <sz val="14"/>
      <name val="Arial Cyr"/>
      <charset val="204"/>
    </font>
    <font>
      <sz val="14"/>
      <name val="Times New Roman"/>
      <charset val="204"/>
    </font>
    <font>
      <b/>
      <sz val="14"/>
      <name val="Times New Roman"/>
      <charset val="204"/>
    </font>
    <font>
      <b/>
      <sz val="14"/>
      <name val="Arial Cyr"/>
      <charset val="204"/>
    </font>
    <font>
      <sz val="10"/>
      <name val="Arial"/>
      <charset val="204"/>
    </font>
    <font>
      <b/>
      <sz val="14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vertical="top" wrapText="1"/>
    </xf>
    <xf numFmtId="165" fontId="9" fillId="0" borderId="2" xfId="0" applyNumberFormat="1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vertical="top" wrapText="1"/>
    </xf>
    <xf numFmtId="165" fontId="1" fillId="0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wrapText="1"/>
    </xf>
    <xf numFmtId="165" fontId="11" fillId="0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Fill="1"/>
    <xf numFmtId="0" fontId="12" fillId="0" borderId="0" xfId="0" applyFont="1" applyFill="1"/>
    <xf numFmtId="49" fontId="13" fillId="0" borderId="0" xfId="0" applyNumberFormat="1" applyFont="1" applyFill="1" applyBorder="1" applyAlignment="1">
      <alignment horizontal="center" wrapText="1"/>
    </xf>
    <xf numFmtId="49" fontId="13" fillId="0" borderId="4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1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5" xfId="0" applyFont="1" applyFill="1" applyBorder="1" applyAlignment="1">
      <alignment wrapText="1"/>
    </xf>
    <xf numFmtId="2" fontId="11" fillId="0" borderId="6" xfId="0" applyNumberFormat="1" applyFont="1" applyFill="1" applyBorder="1" applyAlignment="1">
      <alignment vertical="top" wrapText="1"/>
    </xf>
    <xf numFmtId="2" fontId="1" fillId="0" borderId="6" xfId="0" applyNumberFormat="1" applyFont="1" applyFill="1" applyBorder="1" applyAlignment="1">
      <alignment vertical="top" wrapText="1"/>
    </xf>
    <xf numFmtId="2" fontId="14" fillId="0" borderId="2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wrapText="1"/>
    </xf>
    <xf numFmtId="49" fontId="11" fillId="0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16" fillId="0" borderId="0" xfId="0" applyFont="1" applyFill="1" applyBorder="1"/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164" fontId="3" fillId="0" borderId="0" xfId="0" applyNumberFormat="1" applyFont="1" applyFill="1"/>
    <xf numFmtId="0" fontId="17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right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view="pageBreakPreview" zoomScale="90" workbookViewId="0">
      <selection activeCell="C3" sqref="C3:I3"/>
    </sheetView>
  </sheetViews>
  <sheetFormatPr defaultColWidth="9.140625" defaultRowHeight="19.5"/>
  <cols>
    <col min="1" max="1" width="8.28515625" style="5" customWidth="1"/>
    <col min="2" max="2" width="51.5703125" style="5" customWidth="1"/>
    <col min="3" max="3" width="10.85546875" style="6" customWidth="1"/>
    <col min="4" max="4" width="10.5703125" style="6" customWidth="1"/>
    <col min="5" max="5" width="15.42578125" style="6" customWidth="1"/>
    <col min="6" max="6" width="9" style="6" customWidth="1"/>
    <col min="7" max="9" width="13.28515625" style="7" customWidth="1"/>
    <col min="10" max="10" width="9.140625" style="8"/>
    <col min="11" max="16384" width="9.140625" style="3"/>
  </cols>
  <sheetData>
    <row r="1" spans="1:12" s="1" customFormat="1" ht="15.75">
      <c r="A1" s="9"/>
      <c r="B1" s="10"/>
      <c r="C1" s="68" t="s">
        <v>171</v>
      </c>
      <c r="D1" s="68"/>
      <c r="E1" s="68"/>
      <c r="F1" s="68"/>
      <c r="G1" s="68"/>
      <c r="H1" s="68"/>
      <c r="I1" s="68"/>
    </row>
    <row r="2" spans="1:12" s="1" customFormat="1" ht="15.75">
      <c r="A2" s="9"/>
      <c r="B2" s="10"/>
      <c r="C2" s="69" t="s">
        <v>0</v>
      </c>
      <c r="D2" s="69"/>
      <c r="E2" s="69"/>
      <c r="F2" s="69"/>
      <c r="G2" s="69"/>
      <c r="H2" s="69"/>
      <c r="I2" s="69"/>
    </row>
    <row r="3" spans="1:12" s="1" customFormat="1" ht="15.75">
      <c r="A3" s="9"/>
      <c r="C3" s="69" t="s">
        <v>174</v>
      </c>
      <c r="D3" s="69"/>
      <c r="E3" s="69"/>
      <c r="F3" s="69"/>
      <c r="G3" s="69"/>
      <c r="H3" s="69"/>
      <c r="I3" s="69"/>
    </row>
    <row r="4" spans="1:12">
      <c r="H4" s="62" t="s">
        <v>1</v>
      </c>
      <c r="I4" s="62"/>
    </row>
    <row r="5" spans="1:12" s="2" customFormat="1" ht="18.75" customHeight="1">
      <c r="A5" s="11"/>
      <c r="B5" s="12"/>
      <c r="C5" s="13"/>
      <c r="D5" s="70" t="s">
        <v>2</v>
      </c>
      <c r="E5" s="70"/>
      <c r="F5" s="70"/>
      <c r="G5" s="70"/>
      <c r="H5" s="70"/>
      <c r="I5" s="70"/>
    </row>
    <row r="6" spans="1:12" s="2" customFormat="1" ht="21.75" customHeight="1">
      <c r="A6" s="11"/>
      <c r="B6" s="14"/>
      <c r="D6" s="62" t="s">
        <v>3</v>
      </c>
      <c r="E6" s="62"/>
      <c r="F6" s="62"/>
      <c r="G6" s="62"/>
      <c r="H6" s="62"/>
      <c r="I6" s="62"/>
    </row>
    <row r="7" spans="1:12" ht="59.25" customHeight="1">
      <c r="A7" s="63" t="s">
        <v>4</v>
      </c>
      <c r="B7" s="63"/>
      <c r="C7" s="63"/>
      <c r="D7" s="63"/>
      <c r="E7" s="63"/>
      <c r="F7" s="63"/>
      <c r="G7" s="63"/>
      <c r="H7" s="63"/>
      <c r="I7" s="63"/>
    </row>
    <row r="8" spans="1:12">
      <c r="A8" s="64" t="s">
        <v>5</v>
      </c>
      <c r="B8" s="64"/>
      <c r="C8" s="64"/>
      <c r="D8" s="64"/>
      <c r="E8" s="64"/>
      <c r="F8" s="64"/>
      <c r="G8" s="64"/>
      <c r="H8" s="64"/>
      <c r="I8" s="64"/>
    </row>
    <row r="9" spans="1:12" ht="47.25">
      <c r="A9" s="15" t="s">
        <v>6</v>
      </c>
      <c r="B9" s="16" t="s">
        <v>7</v>
      </c>
      <c r="C9" s="17" t="s">
        <v>8</v>
      </c>
      <c r="D9" s="17" t="s">
        <v>9</v>
      </c>
      <c r="E9" s="17" t="s">
        <v>10</v>
      </c>
      <c r="F9" s="17" t="s">
        <v>11</v>
      </c>
      <c r="G9" s="18" t="s">
        <v>12</v>
      </c>
      <c r="H9" s="18" t="s">
        <v>13</v>
      </c>
      <c r="I9" s="18" t="s">
        <v>14</v>
      </c>
    </row>
    <row r="10" spans="1:12">
      <c r="A10" s="19"/>
      <c r="B10" s="19">
        <v>1</v>
      </c>
      <c r="C10" s="20">
        <v>2</v>
      </c>
      <c r="D10" s="20">
        <v>3</v>
      </c>
      <c r="E10" s="20">
        <v>4</v>
      </c>
      <c r="F10" s="20">
        <v>5</v>
      </c>
      <c r="G10" s="19">
        <v>6</v>
      </c>
      <c r="H10" s="19">
        <v>6</v>
      </c>
      <c r="I10" s="19">
        <v>6</v>
      </c>
    </row>
    <row r="11" spans="1:12">
      <c r="A11" s="19">
        <v>1</v>
      </c>
      <c r="B11" s="21" t="s">
        <v>15</v>
      </c>
      <c r="C11" s="22" t="s">
        <v>16</v>
      </c>
      <c r="D11" s="20"/>
      <c r="E11" s="20"/>
      <c r="F11" s="20"/>
      <c r="G11" s="23">
        <f>G12+G59+G68+G84+G116+G146+G153+G160+G140</f>
        <v>10923.508999999998</v>
      </c>
      <c r="H11" s="23">
        <f>H12+H59+H68+H84+H116+H146+H153+H160+H140</f>
        <v>6739.884</v>
      </c>
      <c r="I11" s="23">
        <f>I12+I59+I68+I84+I116+I146+I153+I160+I140</f>
        <v>6425.1189999999988</v>
      </c>
    </row>
    <row r="12" spans="1:12">
      <c r="A12" s="19">
        <f>A11+1</f>
        <v>2</v>
      </c>
      <c r="B12" s="24" t="s">
        <v>17</v>
      </c>
      <c r="C12" s="22" t="s">
        <v>16</v>
      </c>
      <c r="D12" s="20" t="s">
        <v>18</v>
      </c>
      <c r="E12" s="20"/>
      <c r="F12" s="20"/>
      <c r="G12" s="25">
        <f>G13+G25+G53</f>
        <v>6927.46</v>
      </c>
      <c r="H12" s="25">
        <f>H13+H25+H53</f>
        <v>4479.6790000000001</v>
      </c>
      <c r="I12" s="25">
        <f>I13+I25+I53</f>
        <v>4097.6379999999999</v>
      </c>
    </row>
    <row r="13" spans="1:12" ht="51" customHeight="1">
      <c r="A13" s="19">
        <f t="shared" ref="A13:A76" si="0">A12+1</f>
        <v>3</v>
      </c>
      <c r="B13" s="26" t="s">
        <v>19</v>
      </c>
      <c r="C13" s="22" t="s">
        <v>16</v>
      </c>
      <c r="D13" s="20" t="s">
        <v>20</v>
      </c>
      <c r="E13" s="20"/>
      <c r="F13" s="20"/>
      <c r="G13" s="27">
        <f t="shared" ref="G13:I14" si="1">G14</f>
        <v>1328.36</v>
      </c>
      <c r="H13" s="27">
        <f t="shared" si="1"/>
        <v>1159.5</v>
      </c>
      <c r="I13" s="27">
        <f t="shared" si="1"/>
        <v>1159.5</v>
      </c>
      <c r="L13" s="35"/>
    </row>
    <row r="14" spans="1:12" ht="36.75" customHeight="1">
      <c r="A14" s="19">
        <f t="shared" si="0"/>
        <v>4</v>
      </c>
      <c r="B14" s="28" t="s">
        <v>21</v>
      </c>
      <c r="C14" s="22" t="s">
        <v>16</v>
      </c>
      <c r="D14" s="29" t="s">
        <v>20</v>
      </c>
      <c r="E14" s="29" t="s">
        <v>22</v>
      </c>
      <c r="F14" s="29" t="s">
        <v>23</v>
      </c>
      <c r="G14" s="27">
        <f t="shared" si="1"/>
        <v>1328.36</v>
      </c>
      <c r="H14" s="27">
        <f t="shared" si="1"/>
        <v>1159.5</v>
      </c>
      <c r="I14" s="27">
        <f t="shared" si="1"/>
        <v>1159.5</v>
      </c>
    </row>
    <row r="15" spans="1:12" ht="39" customHeight="1">
      <c r="A15" s="19">
        <f t="shared" si="0"/>
        <v>5</v>
      </c>
      <c r="B15" s="30" t="s">
        <v>24</v>
      </c>
      <c r="C15" s="22" t="s">
        <v>16</v>
      </c>
      <c r="D15" s="29" t="s">
        <v>20</v>
      </c>
      <c r="E15" s="29" t="s">
        <v>25</v>
      </c>
      <c r="F15" s="29" t="s">
        <v>23</v>
      </c>
      <c r="G15" s="27">
        <f>G19+G16</f>
        <v>1328.36</v>
      </c>
      <c r="H15" s="27">
        <f>H19</f>
        <v>1159.5</v>
      </c>
      <c r="I15" s="27">
        <f>I19</f>
        <v>1159.5</v>
      </c>
    </row>
    <row r="16" spans="1:12" ht="99.75" customHeight="1">
      <c r="A16" s="19">
        <f t="shared" si="0"/>
        <v>6</v>
      </c>
      <c r="B16" s="28" t="s">
        <v>26</v>
      </c>
      <c r="C16" s="22" t="s">
        <v>16</v>
      </c>
      <c r="D16" s="29" t="s">
        <v>20</v>
      </c>
      <c r="E16" s="29" t="s">
        <v>27</v>
      </c>
      <c r="F16" s="29" t="s">
        <v>23</v>
      </c>
      <c r="G16" s="27">
        <f t="shared" ref="G16:I17" si="2">G17</f>
        <v>108.84</v>
      </c>
      <c r="H16" s="27">
        <f t="shared" si="2"/>
        <v>0</v>
      </c>
      <c r="I16" s="27">
        <f t="shared" si="2"/>
        <v>0</v>
      </c>
    </row>
    <row r="17" spans="1:12" ht="81.75" customHeight="1">
      <c r="A17" s="19">
        <f t="shared" si="0"/>
        <v>7</v>
      </c>
      <c r="B17" s="28" t="s">
        <v>28</v>
      </c>
      <c r="C17" s="22" t="s">
        <v>16</v>
      </c>
      <c r="D17" s="29" t="s">
        <v>20</v>
      </c>
      <c r="E17" s="29" t="s">
        <v>27</v>
      </c>
      <c r="F17" s="29" t="s">
        <v>29</v>
      </c>
      <c r="G17" s="27">
        <f t="shared" si="2"/>
        <v>108.84</v>
      </c>
      <c r="H17" s="27">
        <f t="shared" si="2"/>
        <v>0</v>
      </c>
      <c r="I17" s="27">
        <f t="shared" si="2"/>
        <v>0</v>
      </c>
    </row>
    <row r="18" spans="1:12" ht="38.25" customHeight="1">
      <c r="A18" s="19">
        <f t="shared" si="0"/>
        <v>8</v>
      </c>
      <c r="B18" s="30" t="s">
        <v>30</v>
      </c>
      <c r="C18" s="22" t="s">
        <v>16</v>
      </c>
      <c r="D18" s="29" t="s">
        <v>20</v>
      </c>
      <c r="E18" s="29" t="s">
        <v>27</v>
      </c>
      <c r="F18" s="29" t="s">
        <v>31</v>
      </c>
      <c r="G18" s="27">
        <v>108.84</v>
      </c>
      <c r="H18" s="27">
        <v>0</v>
      </c>
      <c r="I18" s="27">
        <v>0</v>
      </c>
    </row>
    <row r="19" spans="1:12" ht="66" customHeight="1">
      <c r="A19" s="19">
        <f t="shared" si="0"/>
        <v>9</v>
      </c>
      <c r="B19" s="28" t="s">
        <v>32</v>
      </c>
      <c r="C19" s="22" t="s">
        <v>16</v>
      </c>
      <c r="D19" s="29" t="s">
        <v>20</v>
      </c>
      <c r="E19" s="29" t="s">
        <v>33</v>
      </c>
      <c r="F19" s="29" t="s">
        <v>23</v>
      </c>
      <c r="G19" s="27">
        <f>G20+G22</f>
        <v>1219.52</v>
      </c>
      <c r="H19" s="27">
        <f>H20</f>
        <v>1159.5</v>
      </c>
      <c r="I19" s="27">
        <f>I20</f>
        <v>1159.5</v>
      </c>
    </row>
    <row r="20" spans="1:12" ht="81.75" customHeight="1">
      <c r="A20" s="19">
        <f t="shared" si="0"/>
        <v>10</v>
      </c>
      <c r="B20" s="28" t="s">
        <v>28</v>
      </c>
      <c r="C20" s="22" t="s">
        <v>16</v>
      </c>
      <c r="D20" s="29" t="s">
        <v>20</v>
      </c>
      <c r="E20" s="29" t="s">
        <v>33</v>
      </c>
      <c r="F20" s="29" t="s">
        <v>29</v>
      </c>
      <c r="G20" s="27">
        <f>G21</f>
        <v>1159.52</v>
      </c>
      <c r="H20" s="27">
        <f>H21</f>
        <v>1159.5</v>
      </c>
      <c r="I20" s="27">
        <f>I21</f>
        <v>1159.5</v>
      </c>
    </row>
    <row r="21" spans="1:12" ht="38.25" customHeight="1">
      <c r="A21" s="19">
        <f t="shared" si="0"/>
        <v>11</v>
      </c>
      <c r="B21" s="30" t="s">
        <v>30</v>
      </c>
      <c r="C21" s="22" t="s">
        <v>16</v>
      </c>
      <c r="D21" s="29" t="s">
        <v>20</v>
      </c>
      <c r="E21" s="29" t="s">
        <v>33</v>
      </c>
      <c r="F21" s="29" t="s">
        <v>31</v>
      </c>
      <c r="G21" s="27">
        <v>1159.52</v>
      </c>
      <c r="H21" s="27">
        <v>1159.5</v>
      </c>
      <c r="I21" s="27">
        <v>1159.5</v>
      </c>
    </row>
    <row r="22" spans="1:12" ht="99.75" customHeight="1">
      <c r="A22" s="19">
        <f t="shared" si="0"/>
        <v>12</v>
      </c>
      <c r="B22" s="28" t="s">
        <v>34</v>
      </c>
      <c r="C22" s="22" t="s">
        <v>16</v>
      </c>
      <c r="D22" s="29" t="s">
        <v>20</v>
      </c>
      <c r="E22" s="29" t="s">
        <v>35</v>
      </c>
      <c r="F22" s="29" t="s">
        <v>23</v>
      </c>
      <c r="G22" s="27">
        <f t="shared" ref="G22:I23" si="3">G23</f>
        <v>60</v>
      </c>
      <c r="H22" s="27">
        <f t="shared" si="3"/>
        <v>0</v>
      </c>
      <c r="I22" s="27">
        <f t="shared" si="3"/>
        <v>0</v>
      </c>
    </row>
    <row r="23" spans="1:12" ht="81.75" customHeight="1">
      <c r="A23" s="19">
        <f t="shared" si="0"/>
        <v>13</v>
      </c>
      <c r="B23" s="28" t="s">
        <v>28</v>
      </c>
      <c r="C23" s="22" t="s">
        <v>16</v>
      </c>
      <c r="D23" s="29" t="s">
        <v>20</v>
      </c>
      <c r="E23" s="29" t="s">
        <v>35</v>
      </c>
      <c r="F23" s="29" t="s">
        <v>29</v>
      </c>
      <c r="G23" s="27">
        <f t="shared" si="3"/>
        <v>60</v>
      </c>
      <c r="H23" s="27">
        <f t="shared" si="3"/>
        <v>0</v>
      </c>
      <c r="I23" s="27">
        <f t="shared" si="3"/>
        <v>0</v>
      </c>
    </row>
    <row r="24" spans="1:12" ht="38.25" customHeight="1">
      <c r="A24" s="19">
        <f t="shared" si="0"/>
        <v>14</v>
      </c>
      <c r="B24" s="30" t="s">
        <v>30</v>
      </c>
      <c r="C24" s="22" t="s">
        <v>16</v>
      </c>
      <c r="D24" s="29" t="s">
        <v>20</v>
      </c>
      <c r="E24" s="29" t="s">
        <v>35</v>
      </c>
      <c r="F24" s="29" t="s">
        <v>31</v>
      </c>
      <c r="G24" s="27">
        <v>60</v>
      </c>
      <c r="H24" s="27">
        <v>0</v>
      </c>
      <c r="I24" s="27">
        <v>0</v>
      </c>
    </row>
    <row r="25" spans="1:12" ht="66" customHeight="1">
      <c r="A25" s="19">
        <f t="shared" si="0"/>
        <v>15</v>
      </c>
      <c r="B25" s="30" t="s">
        <v>36</v>
      </c>
      <c r="C25" s="22" t="s">
        <v>16</v>
      </c>
      <c r="D25" s="29" t="s">
        <v>37</v>
      </c>
      <c r="E25" s="29"/>
      <c r="F25" s="29"/>
      <c r="G25" s="31">
        <f t="shared" ref="G25:I26" si="4">G26</f>
        <v>5594.1</v>
      </c>
      <c r="H25" s="31">
        <f t="shared" si="4"/>
        <v>3315.1789999999996</v>
      </c>
      <c r="I25" s="31">
        <f t="shared" si="4"/>
        <v>2933.1379999999999</v>
      </c>
      <c r="J25" s="36"/>
      <c r="L25" s="35">
        <f>G25-5288</f>
        <v>306.10000000000036</v>
      </c>
    </row>
    <row r="26" spans="1:12" ht="33.75" customHeight="1">
      <c r="A26" s="19">
        <f t="shared" si="0"/>
        <v>16</v>
      </c>
      <c r="B26" s="28" t="s">
        <v>21</v>
      </c>
      <c r="C26" s="22" t="s">
        <v>16</v>
      </c>
      <c r="D26" s="29" t="s">
        <v>37</v>
      </c>
      <c r="E26" s="29" t="s">
        <v>22</v>
      </c>
      <c r="F26" s="29"/>
      <c r="G26" s="31">
        <f t="shared" si="4"/>
        <v>5594.1</v>
      </c>
      <c r="H26" s="31">
        <f t="shared" si="4"/>
        <v>3315.1789999999996</v>
      </c>
      <c r="I26" s="31">
        <f t="shared" si="4"/>
        <v>2933.1379999999999</v>
      </c>
      <c r="J26" s="36"/>
    </row>
    <row r="27" spans="1:12" ht="36" customHeight="1">
      <c r="A27" s="19">
        <f t="shared" si="0"/>
        <v>17</v>
      </c>
      <c r="B27" s="30" t="s">
        <v>38</v>
      </c>
      <c r="C27" s="22" t="s">
        <v>16</v>
      </c>
      <c r="D27" s="29" t="s">
        <v>37</v>
      </c>
      <c r="E27" s="29" t="s">
        <v>25</v>
      </c>
      <c r="F27" s="29"/>
      <c r="G27" s="31">
        <f>G31+G34+G41+G44+G47+G50+G28</f>
        <v>5594.1</v>
      </c>
      <c r="H27" s="31">
        <f>H31+H34+H41+H44+H47+H50</f>
        <v>3315.1789999999996</v>
      </c>
      <c r="I27" s="31">
        <f>I31+I34+I41+I44+I47+I50</f>
        <v>2933.1379999999999</v>
      </c>
      <c r="J27" s="36"/>
    </row>
    <row r="28" spans="1:12" ht="99.75" customHeight="1">
      <c r="A28" s="19">
        <f t="shared" si="0"/>
        <v>18</v>
      </c>
      <c r="B28" s="28" t="s">
        <v>26</v>
      </c>
      <c r="C28" s="22" t="s">
        <v>16</v>
      </c>
      <c r="D28" s="29" t="s">
        <v>37</v>
      </c>
      <c r="E28" s="29" t="s">
        <v>27</v>
      </c>
      <c r="F28" s="29" t="s">
        <v>23</v>
      </c>
      <c r="G28" s="27">
        <f t="shared" ref="G28:I29" si="5">G29</f>
        <v>279.52</v>
      </c>
      <c r="H28" s="27">
        <f t="shared" si="5"/>
        <v>0</v>
      </c>
      <c r="I28" s="27">
        <f t="shared" si="5"/>
        <v>0</v>
      </c>
    </row>
    <row r="29" spans="1:12" ht="81.75" customHeight="1">
      <c r="A29" s="19">
        <f t="shared" si="0"/>
        <v>19</v>
      </c>
      <c r="B29" s="28" t="s">
        <v>28</v>
      </c>
      <c r="C29" s="22" t="s">
        <v>16</v>
      </c>
      <c r="D29" s="29" t="s">
        <v>37</v>
      </c>
      <c r="E29" s="29" t="s">
        <v>27</v>
      </c>
      <c r="F29" s="29" t="s">
        <v>29</v>
      </c>
      <c r="G29" s="27">
        <f t="shared" si="5"/>
        <v>279.52</v>
      </c>
      <c r="H29" s="27">
        <f t="shared" si="5"/>
        <v>0</v>
      </c>
      <c r="I29" s="27">
        <f t="shared" si="5"/>
        <v>0</v>
      </c>
    </row>
    <row r="30" spans="1:12" ht="38.25" customHeight="1">
      <c r="A30" s="19">
        <f t="shared" si="0"/>
        <v>20</v>
      </c>
      <c r="B30" s="30" t="s">
        <v>30</v>
      </c>
      <c r="C30" s="22" t="s">
        <v>16</v>
      </c>
      <c r="D30" s="29" t="s">
        <v>37</v>
      </c>
      <c r="E30" s="29" t="s">
        <v>27</v>
      </c>
      <c r="F30" s="29" t="s">
        <v>31</v>
      </c>
      <c r="G30" s="27">
        <v>279.52</v>
      </c>
      <c r="H30" s="27">
        <v>0</v>
      </c>
      <c r="I30" s="27">
        <v>0</v>
      </c>
    </row>
    <row r="31" spans="1:12" ht="81" customHeight="1">
      <c r="A31" s="19">
        <f t="shared" si="0"/>
        <v>21</v>
      </c>
      <c r="B31" s="30" t="s">
        <v>39</v>
      </c>
      <c r="C31" s="22" t="s">
        <v>16</v>
      </c>
      <c r="D31" s="29" t="s">
        <v>37</v>
      </c>
      <c r="E31" s="29" t="s">
        <v>40</v>
      </c>
      <c r="F31" s="29"/>
      <c r="G31" s="31">
        <f t="shared" ref="G31:I32" si="6">G32</f>
        <v>5.3</v>
      </c>
      <c r="H31" s="31">
        <f t="shared" si="6"/>
        <v>4.7</v>
      </c>
      <c r="I31" s="31">
        <f t="shared" si="6"/>
        <v>4.7</v>
      </c>
      <c r="J31" s="37"/>
    </row>
    <row r="32" spans="1:12" ht="33.75" customHeight="1">
      <c r="A32" s="19">
        <f t="shared" si="0"/>
        <v>22</v>
      </c>
      <c r="B32" s="30" t="s">
        <v>41</v>
      </c>
      <c r="C32" s="22" t="s">
        <v>16</v>
      </c>
      <c r="D32" s="29" t="s">
        <v>37</v>
      </c>
      <c r="E32" s="29" t="s">
        <v>40</v>
      </c>
      <c r="F32" s="29" t="s">
        <v>42</v>
      </c>
      <c r="G32" s="31">
        <f t="shared" si="6"/>
        <v>5.3</v>
      </c>
      <c r="H32" s="31">
        <f t="shared" si="6"/>
        <v>4.7</v>
      </c>
      <c r="I32" s="31">
        <f t="shared" si="6"/>
        <v>4.7</v>
      </c>
      <c r="J32" s="36"/>
    </row>
    <row r="33" spans="1:10" ht="56.25" customHeight="1">
      <c r="A33" s="19">
        <f t="shared" si="0"/>
        <v>23</v>
      </c>
      <c r="B33" s="30" t="s">
        <v>43</v>
      </c>
      <c r="C33" s="22" t="s">
        <v>16</v>
      </c>
      <c r="D33" s="29" t="s">
        <v>37</v>
      </c>
      <c r="E33" s="29" t="s">
        <v>40</v>
      </c>
      <c r="F33" s="29" t="s">
        <v>44</v>
      </c>
      <c r="G33" s="31">
        <f>4.7+0.6</f>
        <v>5.3</v>
      </c>
      <c r="H33" s="31">
        <v>4.7</v>
      </c>
      <c r="I33" s="31">
        <v>4.7</v>
      </c>
      <c r="J33" s="38"/>
    </row>
    <row r="34" spans="1:10" ht="64.5" customHeight="1">
      <c r="A34" s="19">
        <f t="shared" si="0"/>
        <v>24</v>
      </c>
      <c r="B34" s="28" t="s">
        <v>32</v>
      </c>
      <c r="C34" s="22" t="s">
        <v>16</v>
      </c>
      <c r="D34" s="29" t="s">
        <v>37</v>
      </c>
      <c r="E34" s="29" t="s">
        <v>33</v>
      </c>
      <c r="F34" s="29"/>
      <c r="G34" s="31">
        <f>G35+G37+G39</f>
        <v>3743.3820000000001</v>
      </c>
      <c r="H34" s="31">
        <f>H35+H37+H39</f>
        <v>2928.125</v>
      </c>
      <c r="I34" s="31">
        <f>I35+I37+I39</f>
        <v>2572.39</v>
      </c>
      <c r="J34" s="36"/>
    </row>
    <row r="35" spans="1:10" ht="85.5" customHeight="1">
      <c r="A35" s="19">
        <f t="shared" si="0"/>
        <v>25</v>
      </c>
      <c r="B35" s="30" t="s">
        <v>45</v>
      </c>
      <c r="C35" s="22" t="s">
        <v>16</v>
      </c>
      <c r="D35" s="29" t="s">
        <v>37</v>
      </c>
      <c r="E35" s="29" t="s">
        <v>33</v>
      </c>
      <c r="F35" s="29" t="s">
        <v>29</v>
      </c>
      <c r="G35" s="31">
        <f>G36</f>
        <v>3089.404</v>
      </c>
      <c r="H35" s="31">
        <f>H36</f>
        <v>2898.125</v>
      </c>
      <c r="I35" s="31">
        <f>I36</f>
        <v>2542.39</v>
      </c>
      <c r="J35" s="36"/>
    </row>
    <row r="36" spans="1:10" ht="32.25" customHeight="1">
      <c r="A36" s="19">
        <f t="shared" si="0"/>
        <v>26</v>
      </c>
      <c r="B36" s="30" t="s">
        <v>30</v>
      </c>
      <c r="C36" s="22" t="s">
        <v>16</v>
      </c>
      <c r="D36" s="29" t="s">
        <v>37</v>
      </c>
      <c r="E36" s="29" t="s">
        <v>33</v>
      </c>
      <c r="F36" s="29" t="s">
        <v>31</v>
      </c>
      <c r="G36" s="31">
        <v>3089.404</v>
      </c>
      <c r="H36" s="31">
        <v>2898.125</v>
      </c>
      <c r="I36" s="31">
        <v>2542.39</v>
      </c>
      <c r="J36" s="36"/>
    </row>
    <row r="37" spans="1:10" ht="32.25" customHeight="1">
      <c r="A37" s="19">
        <f t="shared" si="0"/>
        <v>27</v>
      </c>
      <c r="B37" s="30" t="s">
        <v>41</v>
      </c>
      <c r="C37" s="22" t="s">
        <v>16</v>
      </c>
      <c r="D37" s="29" t="s">
        <v>37</v>
      </c>
      <c r="E37" s="29" t="s">
        <v>33</v>
      </c>
      <c r="F37" s="29" t="s">
        <v>42</v>
      </c>
      <c r="G37" s="31">
        <f>G38</f>
        <v>620.178</v>
      </c>
      <c r="H37" s="31">
        <f>H38</f>
        <v>30</v>
      </c>
      <c r="I37" s="31">
        <f>I38</f>
        <v>30</v>
      </c>
      <c r="J37" s="36"/>
    </row>
    <row r="38" spans="1:10" ht="46.5" customHeight="1">
      <c r="A38" s="19">
        <f t="shared" si="0"/>
        <v>28</v>
      </c>
      <c r="B38" s="30" t="s">
        <v>43</v>
      </c>
      <c r="C38" s="22" t="s">
        <v>16</v>
      </c>
      <c r="D38" s="29" t="s">
        <v>37</v>
      </c>
      <c r="E38" s="29" t="s">
        <v>33</v>
      </c>
      <c r="F38" s="29" t="s">
        <v>44</v>
      </c>
      <c r="G38" s="31">
        <f>609.378+10.9+3.9+1+5+20-30</f>
        <v>620.178</v>
      </c>
      <c r="H38" s="31">
        <v>30</v>
      </c>
      <c r="I38" s="31">
        <v>30</v>
      </c>
      <c r="J38" s="38"/>
    </row>
    <row r="39" spans="1:10" ht="27" customHeight="1">
      <c r="A39" s="19">
        <f t="shared" si="0"/>
        <v>29</v>
      </c>
      <c r="B39" s="30" t="s">
        <v>46</v>
      </c>
      <c r="C39" s="22" t="s">
        <v>16</v>
      </c>
      <c r="D39" s="29" t="s">
        <v>37</v>
      </c>
      <c r="E39" s="29" t="s">
        <v>33</v>
      </c>
      <c r="F39" s="29" t="s">
        <v>47</v>
      </c>
      <c r="G39" s="31">
        <f>G40</f>
        <v>33.799999999999997</v>
      </c>
      <c r="H39" s="31">
        <f>H40</f>
        <v>0</v>
      </c>
      <c r="I39" s="31">
        <f>I40</f>
        <v>0</v>
      </c>
      <c r="J39" s="36"/>
    </row>
    <row r="40" spans="1:10" ht="27" customHeight="1">
      <c r="A40" s="19">
        <f t="shared" si="0"/>
        <v>30</v>
      </c>
      <c r="B40" s="30" t="s">
        <v>48</v>
      </c>
      <c r="C40" s="22" t="s">
        <v>16</v>
      </c>
      <c r="D40" s="29" t="s">
        <v>37</v>
      </c>
      <c r="E40" s="29" t="s">
        <v>33</v>
      </c>
      <c r="F40" s="29" t="s">
        <v>49</v>
      </c>
      <c r="G40" s="31">
        <f>3.8+30</f>
        <v>33.799999999999997</v>
      </c>
      <c r="H40" s="31">
        <v>0</v>
      </c>
      <c r="I40" s="31">
        <v>0</v>
      </c>
      <c r="J40" s="36"/>
    </row>
    <row r="41" spans="1:10" ht="66" customHeight="1">
      <c r="A41" s="19">
        <f t="shared" si="0"/>
        <v>31</v>
      </c>
      <c r="B41" s="30" t="s">
        <v>50</v>
      </c>
      <c r="C41" s="22" t="s">
        <v>16</v>
      </c>
      <c r="D41" s="29" t="s">
        <v>37</v>
      </c>
      <c r="E41" s="29" t="s">
        <v>51</v>
      </c>
      <c r="F41" s="29"/>
      <c r="G41" s="31">
        <f>G43</f>
        <v>5.4</v>
      </c>
      <c r="H41" s="31">
        <f>H43</f>
        <v>0</v>
      </c>
      <c r="I41" s="31">
        <f>I43</f>
        <v>0</v>
      </c>
      <c r="J41" s="37"/>
    </row>
    <row r="42" spans="1:10" ht="30.75" customHeight="1">
      <c r="A42" s="19">
        <f t="shared" si="0"/>
        <v>32</v>
      </c>
      <c r="B42" s="30" t="s">
        <v>52</v>
      </c>
      <c r="C42" s="22" t="s">
        <v>16</v>
      </c>
      <c r="D42" s="29" t="s">
        <v>37</v>
      </c>
      <c r="E42" s="29" t="s">
        <v>51</v>
      </c>
      <c r="F42" s="29" t="s">
        <v>53</v>
      </c>
      <c r="G42" s="31">
        <f>G43</f>
        <v>5.4</v>
      </c>
      <c r="H42" s="31">
        <f>H43</f>
        <v>0</v>
      </c>
      <c r="I42" s="31">
        <f>I43</f>
        <v>0</v>
      </c>
      <c r="J42" s="37"/>
    </row>
    <row r="43" spans="1:10" ht="27" customHeight="1">
      <c r="A43" s="19">
        <f t="shared" si="0"/>
        <v>33</v>
      </c>
      <c r="B43" s="30" t="s">
        <v>54</v>
      </c>
      <c r="C43" s="22" t="s">
        <v>16</v>
      </c>
      <c r="D43" s="29" t="s">
        <v>37</v>
      </c>
      <c r="E43" s="29" t="s">
        <v>51</v>
      </c>
      <c r="F43" s="29" t="s">
        <v>55</v>
      </c>
      <c r="G43" s="31">
        <v>5.4</v>
      </c>
      <c r="H43" s="31">
        <v>0</v>
      </c>
      <c r="I43" s="31">
        <v>0</v>
      </c>
      <c r="J43" s="37"/>
    </row>
    <row r="44" spans="1:10" ht="82.5" customHeight="1">
      <c r="A44" s="19">
        <f t="shared" si="0"/>
        <v>34</v>
      </c>
      <c r="B44" s="30" t="s">
        <v>56</v>
      </c>
      <c r="C44" s="22" t="s">
        <v>16</v>
      </c>
      <c r="D44" s="29" t="s">
        <v>37</v>
      </c>
      <c r="E44" s="29" t="s">
        <v>57</v>
      </c>
      <c r="F44" s="29"/>
      <c r="G44" s="31">
        <f t="shared" ref="G44:I45" si="7">G45</f>
        <v>1170.498</v>
      </c>
      <c r="H44" s="31">
        <f t="shared" si="7"/>
        <v>382.35399999999998</v>
      </c>
      <c r="I44" s="31">
        <f t="shared" si="7"/>
        <v>356.048</v>
      </c>
      <c r="J44" s="37"/>
    </row>
    <row r="45" spans="1:10" ht="81.75" customHeight="1">
      <c r="A45" s="19">
        <f t="shared" si="0"/>
        <v>35</v>
      </c>
      <c r="B45" s="30" t="s">
        <v>28</v>
      </c>
      <c r="C45" s="22" t="s">
        <v>16</v>
      </c>
      <c r="D45" s="29" t="s">
        <v>37</v>
      </c>
      <c r="E45" s="29" t="s">
        <v>57</v>
      </c>
      <c r="F45" s="29" t="s">
        <v>29</v>
      </c>
      <c r="G45" s="31">
        <f t="shared" si="7"/>
        <v>1170.498</v>
      </c>
      <c r="H45" s="31">
        <f t="shared" si="7"/>
        <v>382.35399999999998</v>
      </c>
      <c r="I45" s="31">
        <f t="shared" si="7"/>
        <v>356.048</v>
      </c>
      <c r="J45" s="36"/>
    </row>
    <row r="46" spans="1:10" ht="32.25" customHeight="1">
      <c r="A46" s="19">
        <f t="shared" si="0"/>
        <v>36</v>
      </c>
      <c r="B46" s="30" t="s">
        <v>30</v>
      </c>
      <c r="C46" s="22" t="s">
        <v>16</v>
      </c>
      <c r="D46" s="29" t="s">
        <v>37</v>
      </c>
      <c r="E46" s="29" t="s">
        <v>57</v>
      </c>
      <c r="F46" s="29" t="s">
        <v>31</v>
      </c>
      <c r="G46" s="31">
        <v>1170.498</v>
      </c>
      <c r="H46" s="31">
        <v>382.35399999999998</v>
      </c>
      <c r="I46" s="31">
        <v>356.048</v>
      </c>
      <c r="J46" s="36"/>
    </row>
    <row r="47" spans="1:10" ht="99.75" customHeight="1">
      <c r="A47" s="19">
        <f t="shared" si="0"/>
        <v>37</v>
      </c>
      <c r="B47" s="28" t="s">
        <v>34</v>
      </c>
      <c r="C47" s="22" t="s">
        <v>16</v>
      </c>
      <c r="D47" s="29" t="s">
        <v>37</v>
      </c>
      <c r="E47" s="29" t="s">
        <v>58</v>
      </c>
      <c r="F47" s="29" t="s">
        <v>23</v>
      </c>
      <c r="G47" s="27">
        <f t="shared" ref="G47:I48" si="8">G48</f>
        <v>150</v>
      </c>
      <c r="H47" s="27">
        <f t="shared" si="8"/>
        <v>0</v>
      </c>
      <c r="I47" s="27">
        <f t="shared" si="8"/>
        <v>0</v>
      </c>
    </row>
    <row r="48" spans="1:10" ht="81.75" customHeight="1">
      <c r="A48" s="19">
        <f t="shared" si="0"/>
        <v>38</v>
      </c>
      <c r="B48" s="28" t="s">
        <v>28</v>
      </c>
      <c r="C48" s="22" t="s">
        <v>16</v>
      </c>
      <c r="D48" s="29" t="s">
        <v>37</v>
      </c>
      <c r="E48" s="29" t="s">
        <v>58</v>
      </c>
      <c r="F48" s="29" t="s">
        <v>29</v>
      </c>
      <c r="G48" s="27">
        <f t="shared" si="8"/>
        <v>150</v>
      </c>
      <c r="H48" s="27">
        <f t="shared" si="8"/>
        <v>0</v>
      </c>
      <c r="I48" s="27">
        <f t="shared" si="8"/>
        <v>0</v>
      </c>
    </row>
    <row r="49" spans="1:10" ht="38.25" customHeight="1">
      <c r="A49" s="19">
        <f t="shared" si="0"/>
        <v>39</v>
      </c>
      <c r="B49" s="30" t="s">
        <v>30</v>
      </c>
      <c r="C49" s="22" t="s">
        <v>16</v>
      </c>
      <c r="D49" s="29" t="s">
        <v>37</v>
      </c>
      <c r="E49" s="29" t="s">
        <v>58</v>
      </c>
      <c r="F49" s="29" t="s">
        <v>31</v>
      </c>
      <c r="G49" s="27">
        <v>150</v>
      </c>
      <c r="H49" s="27">
        <v>0</v>
      </c>
      <c r="I49" s="27">
        <v>0</v>
      </c>
    </row>
    <row r="50" spans="1:10" ht="99.75" customHeight="1">
      <c r="A50" s="19">
        <f t="shared" si="0"/>
        <v>40</v>
      </c>
      <c r="B50" s="28" t="s">
        <v>34</v>
      </c>
      <c r="C50" s="22" t="s">
        <v>16</v>
      </c>
      <c r="D50" s="29" t="s">
        <v>37</v>
      </c>
      <c r="E50" s="29" t="s">
        <v>35</v>
      </c>
      <c r="F50" s="29" t="s">
        <v>23</v>
      </c>
      <c r="G50" s="27">
        <f t="shared" ref="G50:I51" si="9">G51</f>
        <v>240</v>
      </c>
      <c r="H50" s="27">
        <f t="shared" si="9"/>
        <v>0</v>
      </c>
      <c r="I50" s="27">
        <f t="shared" si="9"/>
        <v>0</v>
      </c>
    </row>
    <row r="51" spans="1:10" ht="81.75" customHeight="1">
      <c r="A51" s="19">
        <f t="shared" si="0"/>
        <v>41</v>
      </c>
      <c r="B51" s="28" t="s">
        <v>28</v>
      </c>
      <c r="C51" s="22" t="s">
        <v>16</v>
      </c>
      <c r="D51" s="29" t="s">
        <v>37</v>
      </c>
      <c r="E51" s="29" t="s">
        <v>35</v>
      </c>
      <c r="F51" s="29" t="s">
        <v>29</v>
      </c>
      <c r="G51" s="27">
        <f t="shared" si="9"/>
        <v>240</v>
      </c>
      <c r="H51" s="27">
        <f t="shared" si="9"/>
        <v>0</v>
      </c>
      <c r="I51" s="27">
        <f t="shared" si="9"/>
        <v>0</v>
      </c>
    </row>
    <row r="52" spans="1:10" ht="38.25" customHeight="1">
      <c r="A52" s="19">
        <f t="shared" si="0"/>
        <v>42</v>
      </c>
      <c r="B52" s="30" t="s">
        <v>30</v>
      </c>
      <c r="C52" s="22" t="s">
        <v>16</v>
      </c>
      <c r="D52" s="29" t="s">
        <v>37</v>
      </c>
      <c r="E52" s="29" t="s">
        <v>35</v>
      </c>
      <c r="F52" s="29" t="s">
        <v>31</v>
      </c>
      <c r="G52" s="27">
        <v>240</v>
      </c>
      <c r="H52" s="27">
        <v>0</v>
      </c>
      <c r="I52" s="27">
        <v>0</v>
      </c>
    </row>
    <row r="53" spans="1:10" s="4" customFormat="1" ht="27" customHeight="1">
      <c r="A53" s="19">
        <f t="shared" si="0"/>
        <v>43</v>
      </c>
      <c r="B53" s="24" t="s">
        <v>59</v>
      </c>
      <c r="C53" s="32" t="s">
        <v>16</v>
      </c>
      <c r="D53" s="33" t="s">
        <v>60</v>
      </c>
      <c r="E53" s="33"/>
      <c r="F53" s="33"/>
      <c r="G53" s="34">
        <f>G56</f>
        <v>5</v>
      </c>
      <c r="H53" s="34">
        <f>H56</f>
        <v>5</v>
      </c>
      <c r="I53" s="34">
        <f>I56</f>
        <v>5</v>
      </c>
      <c r="J53" s="39"/>
    </row>
    <row r="54" spans="1:10" ht="36" customHeight="1">
      <c r="A54" s="19">
        <f t="shared" si="0"/>
        <v>44</v>
      </c>
      <c r="B54" s="28" t="s">
        <v>21</v>
      </c>
      <c r="C54" s="22" t="s">
        <v>16</v>
      </c>
      <c r="D54" s="29" t="s">
        <v>60</v>
      </c>
      <c r="E54" s="29" t="s">
        <v>22</v>
      </c>
      <c r="F54" s="29"/>
      <c r="G54" s="31">
        <f t="shared" ref="G54:I56" si="10">G55</f>
        <v>5</v>
      </c>
      <c r="H54" s="31">
        <f t="shared" si="10"/>
        <v>5</v>
      </c>
      <c r="I54" s="31">
        <f t="shared" si="10"/>
        <v>5</v>
      </c>
      <c r="J54" s="36"/>
    </row>
    <row r="55" spans="1:10" ht="32.25" customHeight="1">
      <c r="A55" s="19">
        <f t="shared" si="0"/>
        <v>45</v>
      </c>
      <c r="B55" s="30" t="s">
        <v>24</v>
      </c>
      <c r="C55" s="22" t="s">
        <v>16</v>
      </c>
      <c r="D55" s="29" t="s">
        <v>60</v>
      </c>
      <c r="E55" s="29" t="s">
        <v>25</v>
      </c>
      <c r="F55" s="29"/>
      <c r="G55" s="31">
        <f t="shared" si="10"/>
        <v>5</v>
      </c>
      <c r="H55" s="31">
        <f t="shared" si="10"/>
        <v>5</v>
      </c>
      <c r="I55" s="31">
        <f t="shared" si="10"/>
        <v>5</v>
      </c>
      <c r="J55" s="36"/>
    </row>
    <row r="56" spans="1:10" ht="52.5" customHeight="1">
      <c r="A56" s="19">
        <f t="shared" si="0"/>
        <v>46</v>
      </c>
      <c r="B56" s="30" t="s">
        <v>61</v>
      </c>
      <c r="C56" s="22" t="s">
        <v>16</v>
      </c>
      <c r="D56" s="29" t="s">
        <v>60</v>
      </c>
      <c r="E56" s="29" t="s">
        <v>62</v>
      </c>
      <c r="F56" s="29"/>
      <c r="G56" s="31">
        <f t="shared" si="10"/>
        <v>5</v>
      </c>
      <c r="H56" s="31">
        <f t="shared" si="10"/>
        <v>5</v>
      </c>
      <c r="I56" s="31">
        <f t="shared" si="10"/>
        <v>5</v>
      </c>
      <c r="J56" s="37"/>
    </row>
    <row r="57" spans="1:10" ht="27" customHeight="1">
      <c r="A57" s="19">
        <f t="shared" si="0"/>
        <v>47</v>
      </c>
      <c r="B57" s="30" t="s">
        <v>46</v>
      </c>
      <c r="C57" s="22" t="s">
        <v>16</v>
      </c>
      <c r="D57" s="29" t="s">
        <v>60</v>
      </c>
      <c r="E57" s="29" t="s">
        <v>62</v>
      </c>
      <c r="F57" s="29" t="s">
        <v>47</v>
      </c>
      <c r="G57" s="31">
        <v>5</v>
      </c>
      <c r="H57" s="31">
        <v>5</v>
      </c>
      <c r="I57" s="31">
        <v>5</v>
      </c>
      <c r="J57" s="36"/>
    </row>
    <row r="58" spans="1:10" ht="27" customHeight="1">
      <c r="A58" s="19">
        <f t="shared" si="0"/>
        <v>48</v>
      </c>
      <c r="B58" s="30" t="s">
        <v>63</v>
      </c>
      <c r="C58" s="22" t="s">
        <v>16</v>
      </c>
      <c r="D58" s="29" t="s">
        <v>60</v>
      </c>
      <c r="E58" s="29" t="s">
        <v>62</v>
      </c>
      <c r="F58" s="29" t="s">
        <v>64</v>
      </c>
      <c r="G58" s="31">
        <v>5</v>
      </c>
      <c r="H58" s="31">
        <v>5</v>
      </c>
      <c r="I58" s="31">
        <v>5</v>
      </c>
      <c r="J58" s="38"/>
    </row>
    <row r="59" spans="1:10" s="4" customFormat="1" ht="27" customHeight="1">
      <c r="A59" s="19">
        <f t="shared" si="0"/>
        <v>49</v>
      </c>
      <c r="B59" s="24" t="s">
        <v>65</v>
      </c>
      <c r="C59" s="32" t="s">
        <v>16</v>
      </c>
      <c r="D59" s="33" t="s">
        <v>66</v>
      </c>
      <c r="E59" s="33"/>
      <c r="F59" s="33"/>
      <c r="G59" s="34">
        <f t="shared" ref="G59:I62" si="11">G60</f>
        <v>184.8</v>
      </c>
      <c r="H59" s="34">
        <f t="shared" si="11"/>
        <v>202.8</v>
      </c>
      <c r="I59" s="34">
        <f t="shared" si="11"/>
        <v>210.5</v>
      </c>
      <c r="J59" s="40"/>
    </row>
    <row r="60" spans="1:10" ht="27" customHeight="1">
      <c r="A60" s="19">
        <f t="shared" si="0"/>
        <v>50</v>
      </c>
      <c r="B60" s="30" t="s">
        <v>67</v>
      </c>
      <c r="C60" s="22" t="s">
        <v>16</v>
      </c>
      <c r="D60" s="29" t="s">
        <v>68</v>
      </c>
      <c r="E60" s="29"/>
      <c r="F60" s="29"/>
      <c r="G60" s="31">
        <f t="shared" si="11"/>
        <v>184.8</v>
      </c>
      <c r="H60" s="31">
        <f t="shared" si="11"/>
        <v>202.8</v>
      </c>
      <c r="I60" s="31">
        <f t="shared" si="11"/>
        <v>210.5</v>
      </c>
      <c r="J60" s="36"/>
    </row>
    <row r="61" spans="1:10" ht="31.5" customHeight="1">
      <c r="A61" s="19">
        <f t="shared" si="0"/>
        <v>51</v>
      </c>
      <c r="B61" s="30" t="s">
        <v>69</v>
      </c>
      <c r="C61" s="22" t="s">
        <v>16</v>
      </c>
      <c r="D61" s="29" t="s">
        <v>68</v>
      </c>
      <c r="E61" s="29" t="s">
        <v>22</v>
      </c>
      <c r="F61" s="29"/>
      <c r="G61" s="31">
        <f t="shared" si="11"/>
        <v>184.8</v>
      </c>
      <c r="H61" s="31">
        <f t="shared" si="11"/>
        <v>202.8</v>
      </c>
      <c r="I61" s="31">
        <f t="shared" si="11"/>
        <v>210.5</v>
      </c>
      <c r="J61" s="36"/>
    </row>
    <row r="62" spans="1:10" ht="38.25" customHeight="1">
      <c r="A62" s="19">
        <f t="shared" si="0"/>
        <v>52</v>
      </c>
      <c r="B62" s="30" t="s">
        <v>24</v>
      </c>
      <c r="C62" s="22" t="s">
        <v>16</v>
      </c>
      <c r="D62" s="29" t="s">
        <v>68</v>
      </c>
      <c r="E62" s="29" t="s">
        <v>25</v>
      </c>
      <c r="F62" s="29"/>
      <c r="G62" s="31">
        <f t="shared" si="11"/>
        <v>184.8</v>
      </c>
      <c r="H62" s="31">
        <f t="shared" si="11"/>
        <v>202.8</v>
      </c>
      <c r="I62" s="31">
        <f t="shared" si="11"/>
        <v>210.5</v>
      </c>
      <c r="J62" s="36"/>
    </row>
    <row r="63" spans="1:10" ht="76.5" customHeight="1">
      <c r="A63" s="19">
        <f t="shared" si="0"/>
        <v>53</v>
      </c>
      <c r="B63" s="30" t="s">
        <v>70</v>
      </c>
      <c r="C63" s="22" t="s">
        <v>16</v>
      </c>
      <c r="D63" s="29" t="s">
        <v>68</v>
      </c>
      <c r="E63" s="29" t="s">
        <v>71</v>
      </c>
      <c r="F63" s="29"/>
      <c r="G63" s="31">
        <f>G64+G66</f>
        <v>184.8</v>
      </c>
      <c r="H63" s="31">
        <f>H64+H66</f>
        <v>202.8</v>
      </c>
      <c r="I63" s="31">
        <f>I64+I66</f>
        <v>210.5</v>
      </c>
      <c r="J63" s="36"/>
    </row>
    <row r="64" spans="1:10" ht="88.5" customHeight="1">
      <c r="A64" s="19">
        <f t="shared" si="0"/>
        <v>54</v>
      </c>
      <c r="B64" s="28" t="s">
        <v>28</v>
      </c>
      <c r="C64" s="22" t="s">
        <v>16</v>
      </c>
      <c r="D64" s="29" t="s">
        <v>68</v>
      </c>
      <c r="E64" s="29" t="s">
        <v>71</v>
      </c>
      <c r="F64" s="29" t="s">
        <v>29</v>
      </c>
      <c r="G64" s="31">
        <f>G65</f>
        <v>140.11600000000001</v>
      </c>
      <c r="H64" s="31">
        <f>H65</f>
        <v>140.11600000000001</v>
      </c>
      <c r="I64" s="31">
        <f>I65</f>
        <v>140.11600000000001</v>
      </c>
      <c r="J64" s="36"/>
    </row>
    <row r="65" spans="1:10" ht="37.5" customHeight="1">
      <c r="A65" s="19">
        <f t="shared" si="0"/>
        <v>55</v>
      </c>
      <c r="B65" s="30" t="s">
        <v>30</v>
      </c>
      <c r="C65" s="22" t="s">
        <v>16</v>
      </c>
      <c r="D65" s="29" t="s">
        <v>68</v>
      </c>
      <c r="E65" s="29" t="s">
        <v>71</v>
      </c>
      <c r="F65" s="29" t="s">
        <v>31</v>
      </c>
      <c r="G65" s="31">
        <v>140.11600000000001</v>
      </c>
      <c r="H65" s="31">
        <v>140.11600000000001</v>
      </c>
      <c r="I65" s="31">
        <v>140.11600000000001</v>
      </c>
      <c r="J65" s="36"/>
    </row>
    <row r="66" spans="1:10" ht="39" customHeight="1">
      <c r="A66" s="19">
        <f t="shared" si="0"/>
        <v>56</v>
      </c>
      <c r="B66" s="30" t="s">
        <v>41</v>
      </c>
      <c r="C66" s="22" t="s">
        <v>16</v>
      </c>
      <c r="D66" s="29" t="s">
        <v>68</v>
      </c>
      <c r="E66" s="29" t="s">
        <v>71</v>
      </c>
      <c r="F66" s="29" t="s">
        <v>42</v>
      </c>
      <c r="G66" s="31">
        <f>G67</f>
        <v>44.683999999999997</v>
      </c>
      <c r="H66" s="31">
        <f>H67</f>
        <v>62.683999999999997</v>
      </c>
      <c r="I66" s="31">
        <f>I67</f>
        <v>70.384</v>
      </c>
      <c r="J66" s="36"/>
    </row>
    <row r="67" spans="1:10" ht="51" customHeight="1">
      <c r="A67" s="19">
        <f t="shared" si="0"/>
        <v>57</v>
      </c>
      <c r="B67" s="30" t="s">
        <v>43</v>
      </c>
      <c r="C67" s="22" t="s">
        <v>16</v>
      </c>
      <c r="D67" s="29" t="s">
        <v>68</v>
      </c>
      <c r="E67" s="29" t="s">
        <v>71</v>
      </c>
      <c r="F67" s="29" t="s">
        <v>44</v>
      </c>
      <c r="G67" s="31">
        <v>44.683999999999997</v>
      </c>
      <c r="H67" s="31">
        <v>62.683999999999997</v>
      </c>
      <c r="I67" s="31">
        <v>70.384</v>
      </c>
      <c r="J67" s="36"/>
    </row>
    <row r="68" spans="1:10" s="4" customFormat="1" ht="33" customHeight="1">
      <c r="A68" s="19">
        <f t="shared" si="0"/>
        <v>58</v>
      </c>
      <c r="B68" s="41" t="s">
        <v>72</v>
      </c>
      <c r="C68" s="32" t="s">
        <v>16</v>
      </c>
      <c r="D68" s="33" t="s">
        <v>73</v>
      </c>
      <c r="E68" s="33"/>
      <c r="F68" s="33"/>
      <c r="G68" s="34">
        <f t="shared" ref="G68:I70" si="12">G69</f>
        <v>148.30000000000001</v>
      </c>
      <c r="H68" s="34">
        <f t="shared" si="12"/>
        <v>141.30000000000001</v>
      </c>
      <c r="I68" s="34">
        <f t="shared" si="12"/>
        <v>148.5</v>
      </c>
      <c r="J68" s="40"/>
    </row>
    <row r="69" spans="1:10" ht="27" customHeight="1">
      <c r="A69" s="19">
        <f t="shared" si="0"/>
        <v>59</v>
      </c>
      <c r="B69" s="30" t="s">
        <v>74</v>
      </c>
      <c r="C69" s="22" t="s">
        <v>16</v>
      </c>
      <c r="D69" s="29" t="s">
        <v>75</v>
      </c>
      <c r="E69" s="29"/>
      <c r="F69" s="29"/>
      <c r="G69" s="31">
        <f t="shared" si="12"/>
        <v>148.30000000000001</v>
      </c>
      <c r="H69" s="31">
        <f t="shared" si="12"/>
        <v>141.30000000000001</v>
      </c>
      <c r="I69" s="31">
        <f t="shared" si="12"/>
        <v>148.5</v>
      </c>
      <c r="J69" s="36"/>
    </row>
    <row r="70" spans="1:10" ht="64.5" customHeight="1">
      <c r="A70" s="19">
        <f t="shared" si="0"/>
        <v>60</v>
      </c>
      <c r="B70" s="42" t="s">
        <v>76</v>
      </c>
      <c r="C70" s="22" t="s">
        <v>16</v>
      </c>
      <c r="D70" s="29" t="s">
        <v>75</v>
      </c>
      <c r="E70" s="29" t="s">
        <v>77</v>
      </c>
      <c r="F70" s="29"/>
      <c r="G70" s="31">
        <f t="shared" si="12"/>
        <v>148.30000000000001</v>
      </c>
      <c r="H70" s="31">
        <f t="shared" si="12"/>
        <v>141.30000000000001</v>
      </c>
      <c r="I70" s="31">
        <f t="shared" si="12"/>
        <v>148.5</v>
      </c>
      <c r="J70" s="36"/>
    </row>
    <row r="71" spans="1:10" ht="38.25" customHeight="1">
      <c r="A71" s="19">
        <f t="shared" si="0"/>
        <v>61</v>
      </c>
      <c r="B71" s="42" t="s">
        <v>78</v>
      </c>
      <c r="C71" s="22" t="s">
        <v>16</v>
      </c>
      <c r="D71" s="29" t="s">
        <v>75</v>
      </c>
      <c r="E71" s="29" t="s">
        <v>79</v>
      </c>
      <c r="F71" s="29"/>
      <c r="G71" s="31">
        <f>G78+G72+G75</f>
        <v>148.30000000000001</v>
      </c>
      <c r="H71" s="31">
        <f>H78+H72+H75</f>
        <v>141.30000000000001</v>
      </c>
      <c r="I71" s="31">
        <f>I78+I72+I75</f>
        <v>148.5</v>
      </c>
      <c r="J71" s="36"/>
    </row>
    <row r="72" spans="1:10" ht="110.25" customHeight="1">
      <c r="A72" s="19">
        <f t="shared" si="0"/>
        <v>62</v>
      </c>
      <c r="B72" s="42" t="s">
        <v>80</v>
      </c>
      <c r="C72" s="22" t="s">
        <v>16</v>
      </c>
      <c r="D72" s="29" t="s">
        <v>75</v>
      </c>
      <c r="E72" s="29" t="s">
        <v>81</v>
      </c>
      <c r="F72" s="29"/>
      <c r="G72" s="31">
        <f t="shared" ref="G72:I73" si="13">G73</f>
        <v>12.5</v>
      </c>
      <c r="H72" s="31">
        <f t="shared" si="13"/>
        <v>12.5</v>
      </c>
      <c r="I72" s="31">
        <f t="shared" si="13"/>
        <v>12.5</v>
      </c>
      <c r="J72" s="36"/>
    </row>
    <row r="73" spans="1:10" ht="37.5" customHeight="1">
      <c r="A73" s="19">
        <f t="shared" si="0"/>
        <v>63</v>
      </c>
      <c r="B73" s="30" t="s">
        <v>41</v>
      </c>
      <c r="C73" s="22" t="s">
        <v>16</v>
      </c>
      <c r="D73" s="29" t="s">
        <v>75</v>
      </c>
      <c r="E73" s="29" t="s">
        <v>81</v>
      </c>
      <c r="F73" s="29" t="s">
        <v>42</v>
      </c>
      <c r="G73" s="31">
        <f t="shared" si="13"/>
        <v>12.5</v>
      </c>
      <c r="H73" s="31">
        <f t="shared" si="13"/>
        <v>12.5</v>
      </c>
      <c r="I73" s="31">
        <f t="shared" si="13"/>
        <v>12.5</v>
      </c>
      <c r="J73" s="36"/>
    </row>
    <row r="74" spans="1:10" ht="51" customHeight="1">
      <c r="A74" s="19">
        <f t="shared" si="0"/>
        <v>64</v>
      </c>
      <c r="B74" s="30" t="s">
        <v>43</v>
      </c>
      <c r="C74" s="22" t="s">
        <v>16</v>
      </c>
      <c r="D74" s="29" t="s">
        <v>75</v>
      </c>
      <c r="E74" s="29" t="s">
        <v>81</v>
      </c>
      <c r="F74" s="29" t="s">
        <v>82</v>
      </c>
      <c r="G74" s="31">
        <v>12.5</v>
      </c>
      <c r="H74" s="31">
        <v>12.5</v>
      </c>
      <c r="I74" s="31">
        <v>12.5</v>
      </c>
      <c r="J74" s="36"/>
    </row>
    <row r="75" spans="1:10" ht="141.75" customHeight="1">
      <c r="A75" s="19">
        <f t="shared" si="0"/>
        <v>65</v>
      </c>
      <c r="B75" s="42" t="s">
        <v>83</v>
      </c>
      <c r="C75" s="22" t="s">
        <v>16</v>
      </c>
      <c r="D75" s="29" t="s">
        <v>75</v>
      </c>
      <c r="E75" s="29" t="s">
        <v>84</v>
      </c>
      <c r="F75" s="29"/>
      <c r="G75" s="31">
        <f t="shared" ref="G75:I76" si="14">G76</f>
        <v>128.80000000000001</v>
      </c>
      <c r="H75" s="31">
        <f t="shared" si="14"/>
        <v>128.80000000000001</v>
      </c>
      <c r="I75" s="31">
        <f t="shared" si="14"/>
        <v>128.80000000000001</v>
      </c>
      <c r="J75" s="36"/>
    </row>
    <row r="76" spans="1:10" ht="37.5" customHeight="1">
      <c r="A76" s="19">
        <f t="shared" si="0"/>
        <v>66</v>
      </c>
      <c r="B76" s="30" t="s">
        <v>41</v>
      </c>
      <c r="C76" s="22" t="s">
        <v>16</v>
      </c>
      <c r="D76" s="29" t="s">
        <v>75</v>
      </c>
      <c r="E76" s="29" t="s">
        <v>84</v>
      </c>
      <c r="F76" s="29" t="s">
        <v>42</v>
      </c>
      <c r="G76" s="31">
        <f t="shared" si="14"/>
        <v>128.80000000000001</v>
      </c>
      <c r="H76" s="31">
        <f t="shared" si="14"/>
        <v>128.80000000000001</v>
      </c>
      <c r="I76" s="31">
        <f t="shared" si="14"/>
        <v>128.80000000000001</v>
      </c>
      <c r="J76" s="36"/>
    </row>
    <row r="77" spans="1:10" ht="51" customHeight="1">
      <c r="A77" s="19">
        <f t="shared" ref="A77:A145" si="15">A76+1</f>
        <v>67</v>
      </c>
      <c r="B77" s="30" t="s">
        <v>43</v>
      </c>
      <c r="C77" s="22" t="s">
        <v>16</v>
      </c>
      <c r="D77" s="29" t="s">
        <v>75</v>
      </c>
      <c r="E77" s="29" t="s">
        <v>84</v>
      </c>
      <c r="F77" s="29" t="s">
        <v>82</v>
      </c>
      <c r="G77" s="31">
        <v>128.80000000000001</v>
      </c>
      <c r="H77" s="31">
        <v>128.80000000000001</v>
      </c>
      <c r="I77" s="31">
        <v>128.80000000000001</v>
      </c>
      <c r="J77" s="36"/>
    </row>
    <row r="78" spans="1:10" ht="127.5" customHeight="1">
      <c r="A78" s="19">
        <f t="shared" si="15"/>
        <v>68</v>
      </c>
      <c r="B78" s="42" t="s">
        <v>85</v>
      </c>
      <c r="C78" s="22" t="s">
        <v>16</v>
      </c>
      <c r="D78" s="29" t="s">
        <v>75</v>
      </c>
      <c r="E78" s="29" t="s">
        <v>84</v>
      </c>
      <c r="F78" s="29"/>
      <c r="G78" s="31">
        <f>G79</f>
        <v>7</v>
      </c>
      <c r="H78" s="31">
        <f>H79</f>
        <v>0</v>
      </c>
      <c r="I78" s="31">
        <f>I79</f>
        <v>7.2</v>
      </c>
      <c r="J78" s="36"/>
    </row>
    <row r="79" spans="1:10" ht="37.5" customHeight="1">
      <c r="A79" s="19">
        <f t="shared" si="15"/>
        <v>69</v>
      </c>
      <c r="B79" s="30" t="s">
        <v>41</v>
      </c>
      <c r="C79" s="22" t="s">
        <v>16</v>
      </c>
      <c r="D79" s="29" t="s">
        <v>75</v>
      </c>
      <c r="E79" s="29" t="s">
        <v>84</v>
      </c>
      <c r="F79" s="29" t="s">
        <v>42</v>
      </c>
      <c r="G79" s="31">
        <v>7</v>
      </c>
      <c r="H79" s="31">
        <v>0</v>
      </c>
      <c r="I79" s="31">
        <v>7.2</v>
      </c>
      <c r="J79" s="36"/>
    </row>
    <row r="80" spans="1:10" ht="51" customHeight="1">
      <c r="A80" s="19">
        <f t="shared" si="15"/>
        <v>70</v>
      </c>
      <c r="B80" s="30" t="s">
        <v>43</v>
      </c>
      <c r="C80" s="22" t="s">
        <v>16</v>
      </c>
      <c r="D80" s="29" t="s">
        <v>75</v>
      </c>
      <c r="E80" s="29" t="s">
        <v>84</v>
      </c>
      <c r="F80" s="29" t="s">
        <v>82</v>
      </c>
      <c r="G80" s="31">
        <f>7</f>
        <v>7</v>
      </c>
      <c r="H80" s="31">
        <v>0</v>
      </c>
      <c r="I80" s="31">
        <v>7.2</v>
      </c>
      <c r="J80" s="36"/>
    </row>
    <row r="81" spans="1:10" ht="140.25" customHeight="1">
      <c r="A81" s="19">
        <f t="shared" si="15"/>
        <v>71</v>
      </c>
      <c r="B81" s="43" t="s">
        <v>86</v>
      </c>
      <c r="C81" s="22" t="s">
        <v>16</v>
      </c>
      <c r="D81" s="29" t="s">
        <v>87</v>
      </c>
      <c r="E81" s="29" t="s">
        <v>88</v>
      </c>
      <c r="F81" s="29"/>
      <c r="G81" s="31">
        <f t="shared" ref="G81:I82" si="16">G82</f>
        <v>0.5</v>
      </c>
      <c r="H81" s="31">
        <f t="shared" si="16"/>
        <v>0.5</v>
      </c>
      <c r="I81" s="31">
        <f t="shared" si="16"/>
        <v>0.5</v>
      </c>
      <c r="J81" s="36"/>
    </row>
    <row r="82" spans="1:10" ht="40.5" customHeight="1">
      <c r="A82" s="19">
        <f t="shared" si="15"/>
        <v>72</v>
      </c>
      <c r="B82" s="30" t="s">
        <v>41</v>
      </c>
      <c r="C82" s="22" t="s">
        <v>16</v>
      </c>
      <c r="D82" s="29" t="s">
        <v>87</v>
      </c>
      <c r="E82" s="29" t="s">
        <v>88</v>
      </c>
      <c r="F82" s="29" t="s">
        <v>42</v>
      </c>
      <c r="G82" s="31">
        <f t="shared" si="16"/>
        <v>0.5</v>
      </c>
      <c r="H82" s="31">
        <f t="shared" si="16"/>
        <v>0.5</v>
      </c>
      <c r="I82" s="31">
        <f t="shared" si="16"/>
        <v>0.5</v>
      </c>
      <c r="J82" s="36"/>
    </row>
    <row r="83" spans="1:10" ht="51" customHeight="1">
      <c r="A83" s="19">
        <f t="shared" si="15"/>
        <v>73</v>
      </c>
      <c r="B83" s="30" t="s">
        <v>43</v>
      </c>
      <c r="C83" s="22" t="s">
        <v>16</v>
      </c>
      <c r="D83" s="29" t="s">
        <v>87</v>
      </c>
      <c r="E83" s="29" t="s">
        <v>88</v>
      </c>
      <c r="F83" s="29" t="s">
        <v>44</v>
      </c>
      <c r="G83" s="31">
        <v>0.5</v>
      </c>
      <c r="H83" s="31">
        <v>0.5</v>
      </c>
      <c r="I83" s="31">
        <v>0.5</v>
      </c>
      <c r="J83" s="36"/>
    </row>
    <row r="84" spans="1:10" s="4" customFormat="1" ht="27" customHeight="1">
      <c r="A84" s="19">
        <f t="shared" si="15"/>
        <v>74</v>
      </c>
      <c r="B84" s="24" t="s">
        <v>89</v>
      </c>
      <c r="C84" s="32" t="s">
        <v>16</v>
      </c>
      <c r="D84" s="33" t="s">
        <v>90</v>
      </c>
      <c r="E84" s="33"/>
      <c r="F84" s="33"/>
      <c r="G84" s="34">
        <f>G85+G94+G103</f>
        <v>1328.54</v>
      </c>
      <c r="H84" s="34">
        <f>H85+H94+H103</f>
        <v>825.69999999999993</v>
      </c>
      <c r="I84" s="34">
        <f>I85+I94+I103</f>
        <v>853.59999999999991</v>
      </c>
      <c r="J84" s="40"/>
    </row>
    <row r="85" spans="1:10" ht="27" customHeight="1">
      <c r="A85" s="19">
        <f t="shared" si="15"/>
        <v>75</v>
      </c>
      <c r="B85" s="30" t="s">
        <v>91</v>
      </c>
      <c r="C85" s="22" t="s">
        <v>16</v>
      </c>
      <c r="D85" s="29" t="s">
        <v>92</v>
      </c>
      <c r="E85" s="29"/>
      <c r="F85" s="29"/>
      <c r="G85" s="31">
        <f t="shared" ref="G85:I92" si="17">G86</f>
        <v>168.6</v>
      </c>
      <c r="H85" s="31">
        <f t="shared" si="17"/>
        <v>0</v>
      </c>
      <c r="I85" s="31">
        <f t="shared" si="17"/>
        <v>13.9</v>
      </c>
      <c r="J85" s="36"/>
    </row>
    <row r="86" spans="1:10" ht="65.25" customHeight="1">
      <c r="A86" s="19">
        <f t="shared" si="15"/>
        <v>76</v>
      </c>
      <c r="B86" s="42" t="s">
        <v>76</v>
      </c>
      <c r="C86" s="22" t="s">
        <v>16</v>
      </c>
      <c r="D86" s="29" t="s">
        <v>92</v>
      </c>
      <c r="E86" s="29" t="s">
        <v>77</v>
      </c>
      <c r="F86" s="29"/>
      <c r="G86" s="31">
        <f t="shared" si="17"/>
        <v>168.6</v>
      </c>
      <c r="H86" s="31">
        <f t="shared" si="17"/>
        <v>0</v>
      </c>
      <c r="I86" s="31">
        <f t="shared" si="17"/>
        <v>13.9</v>
      </c>
      <c r="J86" s="36"/>
    </row>
    <row r="87" spans="1:10" ht="37.5" customHeight="1">
      <c r="A87" s="19">
        <f t="shared" si="15"/>
        <v>77</v>
      </c>
      <c r="B87" s="44" t="s">
        <v>78</v>
      </c>
      <c r="C87" s="22" t="s">
        <v>16</v>
      </c>
      <c r="D87" s="29" t="s">
        <v>92</v>
      </c>
      <c r="E87" s="29" t="s">
        <v>79</v>
      </c>
      <c r="F87" s="29"/>
      <c r="G87" s="31">
        <f>G91+G88</f>
        <v>168.6</v>
      </c>
      <c r="H87" s="31">
        <f>H91</f>
        <v>0</v>
      </c>
      <c r="I87" s="31">
        <f>I91</f>
        <v>13.9</v>
      </c>
      <c r="J87" s="36"/>
    </row>
    <row r="88" spans="1:10" ht="111.75" customHeight="1">
      <c r="A88" s="19">
        <f>A84+1</f>
        <v>75</v>
      </c>
      <c r="B88" s="30" t="s">
        <v>93</v>
      </c>
      <c r="C88" s="22" t="s">
        <v>16</v>
      </c>
      <c r="D88" s="29" t="s">
        <v>92</v>
      </c>
      <c r="E88" s="29" t="s">
        <v>94</v>
      </c>
      <c r="F88" s="29"/>
      <c r="G88" s="31">
        <f t="shared" si="17"/>
        <v>140</v>
      </c>
      <c r="H88" s="31">
        <f t="shared" si="17"/>
        <v>0</v>
      </c>
      <c r="I88" s="31">
        <f t="shared" si="17"/>
        <v>13.9</v>
      </c>
      <c r="J88" s="36"/>
    </row>
    <row r="89" spans="1:10" ht="39" customHeight="1">
      <c r="A89" s="19">
        <f t="shared" si="15"/>
        <v>76</v>
      </c>
      <c r="B89" s="30" t="s">
        <v>95</v>
      </c>
      <c r="C89" s="22" t="s">
        <v>16</v>
      </c>
      <c r="D89" s="29" t="s">
        <v>92</v>
      </c>
      <c r="E89" s="29" t="s">
        <v>94</v>
      </c>
      <c r="F89" s="29" t="s">
        <v>42</v>
      </c>
      <c r="G89" s="31">
        <f t="shared" si="17"/>
        <v>140</v>
      </c>
      <c r="H89" s="31">
        <f t="shared" si="17"/>
        <v>0</v>
      </c>
      <c r="I89" s="31">
        <f t="shared" si="17"/>
        <v>13.9</v>
      </c>
      <c r="J89" s="36"/>
    </row>
    <row r="90" spans="1:10" ht="47.25" customHeight="1">
      <c r="A90" s="19">
        <f t="shared" si="15"/>
        <v>77</v>
      </c>
      <c r="B90" s="30" t="s">
        <v>43</v>
      </c>
      <c r="C90" s="22" t="s">
        <v>16</v>
      </c>
      <c r="D90" s="29" t="s">
        <v>92</v>
      </c>
      <c r="E90" s="29" t="s">
        <v>94</v>
      </c>
      <c r="F90" s="29" t="s">
        <v>44</v>
      </c>
      <c r="G90" s="31">
        <v>140</v>
      </c>
      <c r="H90" s="31">
        <v>0</v>
      </c>
      <c r="I90" s="31">
        <v>13.9</v>
      </c>
      <c r="J90" s="36"/>
    </row>
    <row r="91" spans="1:10" ht="111.75" customHeight="1">
      <c r="A91" s="19">
        <f>A87+1</f>
        <v>78</v>
      </c>
      <c r="B91" s="30" t="s">
        <v>96</v>
      </c>
      <c r="C91" s="22" t="s">
        <v>16</v>
      </c>
      <c r="D91" s="29" t="s">
        <v>92</v>
      </c>
      <c r="E91" s="29" t="s">
        <v>97</v>
      </c>
      <c r="F91" s="29"/>
      <c r="G91" s="31">
        <f t="shared" si="17"/>
        <v>28.6</v>
      </c>
      <c r="H91" s="31">
        <f t="shared" si="17"/>
        <v>0</v>
      </c>
      <c r="I91" s="31">
        <f t="shared" si="17"/>
        <v>13.9</v>
      </c>
      <c r="J91" s="36"/>
    </row>
    <row r="92" spans="1:10" ht="39" customHeight="1">
      <c r="A92" s="19">
        <f t="shared" si="15"/>
        <v>79</v>
      </c>
      <c r="B92" s="30" t="s">
        <v>95</v>
      </c>
      <c r="C92" s="22" t="s">
        <v>16</v>
      </c>
      <c r="D92" s="29" t="s">
        <v>92</v>
      </c>
      <c r="E92" s="29" t="s">
        <v>97</v>
      </c>
      <c r="F92" s="29" t="s">
        <v>42</v>
      </c>
      <c r="G92" s="31">
        <f t="shared" si="17"/>
        <v>28.6</v>
      </c>
      <c r="H92" s="31">
        <f t="shared" si="17"/>
        <v>0</v>
      </c>
      <c r="I92" s="31">
        <f t="shared" si="17"/>
        <v>13.9</v>
      </c>
      <c r="J92" s="36"/>
    </row>
    <row r="93" spans="1:10" ht="47.25" customHeight="1">
      <c r="A93" s="19">
        <f t="shared" si="15"/>
        <v>80</v>
      </c>
      <c r="B93" s="30" t="s">
        <v>43</v>
      </c>
      <c r="C93" s="22" t="s">
        <v>16</v>
      </c>
      <c r="D93" s="29" t="s">
        <v>92</v>
      </c>
      <c r="E93" s="29" t="s">
        <v>97</v>
      </c>
      <c r="F93" s="29" t="s">
        <v>44</v>
      </c>
      <c r="G93" s="31">
        <f>30-1.4</f>
        <v>28.6</v>
      </c>
      <c r="H93" s="31">
        <v>0</v>
      </c>
      <c r="I93" s="31">
        <v>13.9</v>
      </c>
      <c r="J93" s="36"/>
    </row>
    <row r="94" spans="1:10" s="4" customFormat="1" ht="27" customHeight="1">
      <c r="A94" s="19">
        <f t="shared" si="15"/>
        <v>81</v>
      </c>
      <c r="B94" s="24" t="s">
        <v>98</v>
      </c>
      <c r="C94" s="32" t="s">
        <v>16</v>
      </c>
      <c r="D94" s="33" t="s">
        <v>99</v>
      </c>
      <c r="E94" s="33"/>
      <c r="F94" s="33"/>
      <c r="G94" s="34">
        <f t="shared" ref="G94:I95" si="18">G95</f>
        <v>1080.07</v>
      </c>
      <c r="H94" s="34">
        <f t="shared" si="18"/>
        <v>813.3</v>
      </c>
      <c r="I94" s="34">
        <f t="shared" si="18"/>
        <v>827.3</v>
      </c>
      <c r="J94" s="40"/>
    </row>
    <row r="95" spans="1:10" ht="65.25" customHeight="1">
      <c r="A95" s="19">
        <f t="shared" si="15"/>
        <v>82</v>
      </c>
      <c r="B95" s="42" t="s">
        <v>76</v>
      </c>
      <c r="C95" s="22" t="s">
        <v>16</v>
      </c>
      <c r="D95" s="29" t="s">
        <v>99</v>
      </c>
      <c r="E95" s="29" t="s">
        <v>77</v>
      </c>
      <c r="F95" s="29"/>
      <c r="G95" s="31">
        <f t="shared" si="18"/>
        <v>1080.07</v>
      </c>
      <c r="H95" s="31">
        <f t="shared" si="18"/>
        <v>813.3</v>
      </c>
      <c r="I95" s="31">
        <f t="shared" si="18"/>
        <v>827.3</v>
      </c>
      <c r="J95" s="36"/>
    </row>
    <row r="96" spans="1:10" ht="37.5" customHeight="1">
      <c r="A96" s="19">
        <f t="shared" si="15"/>
        <v>83</v>
      </c>
      <c r="B96" s="44" t="s">
        <v>100</v>
      </c>
      <c r="C96" s="22" t="s">
        <v>16</v>
      </c>
      <c r="D96" s="29" t="s">
        <v>99</v>
      </c>
      <c r="E96" s="29" t="s">
        <v>101</v>
      </c>
      <c r="F96" s="29"/>
      <c r="G96" s="31">
        <f>G97+G100</f>
        <v>1080.07</v>
      </c>
      <c r="H96" s="31">
        <f>H97+H100</f>
        <v>813.3</v>
      </c>
      <c r="I96" s="31">
        <f>I97+I100</f>
        <v>827.3</v>
      </c>
      <c r="J96" s="36"/>
    </row>
    <row r="97" spans="1:10" ht="182.25" customHeight="1">
      <c r="A97" s="19">
        <f t="shared" si="15"/>
        <v>84</v>
      </c>
      <c r="B97" s="30" t="s">
        <v>102</v>
      </c>
      <c r="C97" s="22" t="s">
        <v>16</v>
      </c>
      <c r="D97" s="29" t="s">
        <v>99</v>
      </c>
      <c r="E97" s="29" t="s">
        <v>103</v>
      </c>
      <c r="F97" s="29"/>
      <c r="G97" s="31">
        <f t="shared" ref="G97:I98" si="19">G98</f>
        <v>1079.57</v>
      </c>
      <c r="H97" s="31">
        <f t="shared" si="19"/>
        <v>812.8</v>
      </c>
      <c r="I97" s="31">
        <f t="shared" si="19"/>
        <v>826.3</v>
      </c>
      <c r="J97" s="36"/>
    </row>
    <row r="98" spans="1:10" ht="39" customHeight="1">
      <c r="A98" s="19">
        <f t="shared" si="15"/>
        <v>85</v>
      </c>
      <c r="B98" s="30" t="s">
        <v>95</v>
      </c>
      <c r="C98" s="22" t="s">
        <v>16</v>
      </c>
      <c r="D98" s="29" t="s">
        <v>99</v>
      </c>
      <c r="E98" s="29" t="s">
        <v>103</v>
      </c>
      <c r="F98" s="29" t="s">
        <v>42</v>
      </c>
      <c r="G98" s="31">
        <f t="shared" si="19"/>
        <v>1079.57</v>
      </c>
      <c r="H98" s="31">
        <f t="shared" si="19"/>
        <v>812.8</v>
      </c>
      <c r="I98" s="31">
        <f t="shared" si="19"/>
        <v>826.3</v>
      </c>
      <c r="J98" s="36"/>
    </row>
    <row r="99" spans="1:10" ht="47.25" customHeight="1">
      <c r="A99" s="19">
        <f t="shared" si="15"/>
        <v>86</v>
      </c>
      <c r="B99" s="30" t="s">
        <v>43</v>
      </c>
      <c r="C99" s="22" t="s">
        <v>16</v>
      </c>
      <c r="D99" s="29" t="s">
        <v>99</v>
      </c>
      <c r="E99" s="29" t="s">
        <v>103</v>
      </c>
      <c r="F99" s="29" t="s">
        <v>44</v>
      </c>
      <c r="G99" s="31">
        <v>1079.57</v>
      </c>
      <c r="H99" s="31">
        <v>812.8</v>
      </c>
      <c r="I99" s="31">
        <v>826.3</v>
      </c>
      <c r="J99" s="36"/>
    </row>
    <row r="100" spans="1:10" ht="193.5" customHeight="1">
      <c r="A100" s="19">
        <f t="shared" si="15"/>
        <v>87</v>
      </c>
      <c r="B100" s="24" t="s">
        <v>104</v>
      </c>
      <c r="C100" s="22" t="s">
        <v>16</v>
      </c>
      <c r="D100" s="29" t="s">
        <v>99</v>
      </c>
      <c r="E100" s="29" t="s">
        <v>105</v>
      </c>
      <c r="F100" s="29"/>
      <c r="G100" s="31">
        <f t="shared" ref="G100:I101" si="20">G101</f>
        <v>0.5</v>
      </c>
      <c r="H100" s="31">
        <f t="shared" si="20"/>
        <v>0.5</v>
      </c>
      <c r="I100" s="31">
        <f t="shared" si="20"/>
        <v>1</v>
      </c>
      <c r="J100" s="36"/>
    </row>
    <row r="101" spans="1:10" ht="39" customHeight="1">
      <c r="A101" s="19">
        <f t="shared" si="15"/>
        <v>88</v>
      </c>
      <c r="B101" s="30" t="s">
        <v>41</v>
      </c>
      <c r="C101" s="22" t="s">
        <v>16</v>
      </c>
      <c r="D101" s="29" t="s">
        <v>99</v>
      </c>
      <c r="E101" s="29" t="s">
        <v>105</v>
      </c>
      <c r="F101" s="29" t="s">
        <v>42</v>
      </c>
      <c r="G101" s="31">
        <f t="shared" si="20"/>
        <v>0.5</v>
      </c>
      <c r="H101" s="31">
        <f t="shared" si="20"/>
        <v>0.5</v>
      </c>
      <c r="I101" s="31">
        <f t="shared" si="20"/>
        <v>1</v>
      </c>
      <c r="J101" s="36"/>
    </row>
    <row r="102" spans="1:10" ht="52.5" customHeight="1">
      <c r="A102" s="19">
        <f t="shared" si="15"/>
        <v>89</v>
      </c>
      <c r="B102" s="30" t="s">
        <v>43</v>
      </c>
      <c r="C102" s="22" t="s">
        <v>16</v>
      </c>
      <c r="D102" s="29" t="s">
        <v>99</v>
      </c>
      <c r="E102" s="29" t="s">
        <v>105</v>
      </c>
      <c r="F102" s="29" t="s">
        <v>44</v>
      </c>
      <c r="G102" s="31">
        <v>0.5</v>
      </c>
      <c r="H102" s="31">
        <v>0.5</v>
      </c>
      <c r="I102" s="31">
        <v>1</v>
      </c>
      <c r="J102" s="36"/>
    </row>
    <row r="103" spans="1:10" s="4" customFormat="1" ht="39" customHeight="1">
      <c r="A103" s="19">
        <f t="shared" si="15"/>
        <v>90</v>
      </c>
      <c r="B103" s="24" t="s">
        <v>106</v>
      </c>
      <c r="C103" s="32" t="s">
        <v>16</v>
      </c>
      <c r="D103" s="33" t="s">
        <v>107</v>
      </c>
      <c r="E103" s="33"/>
      <c r="F103" s="33"/>
      <c r="G103" s="34">
        <f t="shared" ref="G103:I107" si="21">G104</f>
        <v>79.87</v>
      </c>
      <c r="H103" s="34">
        <f t="shared" si="21"/>
        <v>12.4</v>
      </c>
      <c r="I103" s="34">
        <f t="shared" si="21"/>
        <v>12.4</v>
      </c>
      <c r="J103" s="40"/>
    </row>
    <row r="104" spans="1:10" ht="66" customHeight="1">
      <c r="A104" s="19">
        <f t="shared" si="15"/>
        <v>91</v>
      </c>
      <c r="B104" s="30" t="s">
        <v>108</v>
      </c>
      <c r="C104" s="22" t="s">
        <v>16</v>
      </c>
      <c r="D104" s="29" t="s">
        <v>107</v>
      </c>
      <c r="E104" s="29" t="s">
        <v>77</v>
      </c>
      <c r="F104" s="29"/>
      <c r="G104" s="31">
        <f>G105+G110+G113</f>
        <v>79.87</v>
      </c>
      <c r="H104" s="31">
        <f t="shared" si="21"/>
        <v>12.4</v>
      </c>
      <c r="I104" s="31">
        <f t="shared" si="21"/>
        <v>12.4</v>
      </c>
      <c r="J104" s="36"/>
    </row>
    <row r="105" spans="1:10" ht="36" customHeight="1">
      <c r="A105" s="19">
        <f t="shared" si="15"/>
        <v>92</v>
      </c>
      <c r="B105" s="30" t="s">
        <v>109</v>
      </c>
      <c r="C105" s="22" t="s">
        <v>16</v>
      </c>
      <c r="D105" s="29" t="s">
        <v>107</v>
      </c>
      <c r="E105" s="29" t="s">
        <v>110</v>
      </c>
      <c r="F105" s="29"/>
      <c r="G105" s="31">
        <f t="shared" si="21"/>
        <v>12.4</v>
      </c>
      <c r="H105" s="31">
        <f t="shared" si="21"/>
        <v>12.4</v>
      </c>
      <c r="I105" s="31">
        <f t="shared" si="21"/>
        <v>12.4</v>
      </c>
      <c r="J105" s="36"/>
    </row>
    <row r="106" spans="1:10" ht="114" customHeight="1">
      <c r="A106" s="19">
        <f t="shared" si="15"/>
        <v>93</v>
      </c>
      <c r="B106" s="30" t="s">
        <v>111</v>
      </c>
      <c r="C106" s="22" t="s">
        <v>16</v>
      </c>
      <c r="D106" s="29" t="s">
        <v>107</v>
      </c>
      <c r="E106" s="29" t="s">
        <v>112</v>
      </c>
      <c r="F106" s="29"/>
      <c r="G106" s="31">
        <f t="shared" si="21"/>
        <v>12.4</v>
      </c>
      <c r="H106" s="31">
        <f t="shared" si="21"/>
        <v>12.4</v>
      </c>
      <c r="I106" s="31">
        <f t="shared" si="21"/>
        <v>12.4</v>
      </c>
      <c r="J106" s="36"/>
    </row>
    <row r="107" spans="1:10" ht="39" customHeight="1">
      <c r="A107" s="19">
        <f t="shared" si="15"/>
        <v>94</v>
      </c>
      <c r="B107" s="30" t="s">
        <v>41</v>
      </c>
      <c r="C107" s="22" t="s">
        <v>16</v>
      </c>
      <c r="D107" s="29" t="s">
        <v>107</v>
      </c>
      <c r="E107" s="29" t="s">
        <v>112</v>
      </c>
      <c r="F107" s="29" t="s">
        <v>42</v>
      </c>
      <c r="G107" s="31">
        <f t="shared" si="21"/>
        <v>12.4</v>
      </c>
      <c r="H107" s="31">
        <f t="shared" si="21"/>
        <v>12.4</v>
      </c>
      <c r="I107" s="31">
        <f t="shared" si="21"/>
        <v>12.4</v>
      </c>
      <c r="J107" s="36"/>
    </row>
    <row r="108" spans="1:10" ht="54.75" customHeight="1">
      <c r="A108" s="19">
        <f t="shared" si="15"/>
        <v>95</v>
      </c>
      <c r="B108" s="30" t="s">
        <v>43</v>
      </c>
      <c r="C108" s="22" t="s">
        <v>16</v>
      </c>
      <c r="D108" s="29" t="s">
        <v>107</v>
      </c>
      <c r="E108" s="29" t="s">
        <v>112</v>
      </c>
      <c r="F108" s="29" t="s">
        <v>44</v>
      </c>
      <c r="G108" s="31">
        <f>11+1.4</f>
        <v>12.4</v>
      </c>
      <c r="H108" s="31">
        <f>11+1.4</f>
        <v>12.4</v>
      </c>
      <c r="I108" s="31">
        <f>11+1.4</f>
        <v>12.4</v>
      </c>
      <c r="J108" s="36"/>
    </row>
    <row r="109" spans="1:10" ht="35.25" customHeight="1">
      <c r="A109" s="19">
        <f t="shared" si="15"/>
        <v>96</v>
      </c>
      <c r="B109" s="24" t="s">
        <v>113</v>
      </c>
      <c r="C109" s="22"/>
      <c r="D109" s="29"/>
      <c r="E109" s="29"/>
      <c r="F109" s="29"/>
      <c r="G109" s="31"/>
      <c r="H109" s="31"/>
      <c r="I109" s="31"/>
      <c r="J109" s="36"/>
    </row>
    <row r="110" spans="1:10" ht="114" customHeight="1">
      <c r="A110" s="19">
        <f t="shared" si="15"/>
        <v>97</v>
      </c>
      <c r="B110" s="30" t="s">
        <v>114</v>
      </c>
      <c r="C110" s="22" t="s">
        <v>16</v>
      </c>
      <c r="D110" s="29" t="s">
        <v>107</v>
      </c>
      <c r="E110" s="29" t="s">
        <v>115</v>
      </c>
      <c r="F110" s="29"/>
      <c r="G110" s="31">
        <f t="shared" ref="G110:I114" si="22">G111</f>
        <v>39</v>
      </c>
      <c r="H110" s="31">
        <f t="shared" si="22"/>
        <v>0</v>
      </c>
      <c r="I110" s="31">
        <f t="shared" si="22"/>
        <v>0</v>
      </c>
      <c r="J110" s="36"/>
    </row>
    <row r="111" spans="1:10" ht="39" customHeight="1">
      <c r="A111" s="19">
        <f t="shared" si="15"/>
        <v>98</v>
      </c>
      <c r="B111" s="30" t="s">
        <v>41</v>
      </c>
      <c r="C111" s="22" t="s">
        <v>16</v>
      </c>
      <c r="D111" s="29" t="s">
        <v>107</v>
      </c>
      <c r="E111" s="29" t="s">
        <v>115</v>
      </c>
      <c r="F111" s="29" t="s">
        <v>42</v>
      </c>
      <c r="G111" s="31">
        <f t="shared" si="22"/>
        <v>39</v>
      </c>
      <c r="H111" s="31">
        <f t="shared" si="22"/>
        <v>0</v>
      </c>
      <c r="I111" s="31">
        <f t="shared" si="22"/>
        <v>0</v>
      </c>
      <c r="J111" s="36"/>
    </row>
    <row r="112" spans="1:10" ht="54.75" customHeight="1">
      <c r="A112" s="19">
        <f t="shared" si="15"/>
        <v>99</v>
      </c>
      <c r="B112" s="30" t="s">
        <v>43</v>
      </c>
      <c r="C112" s="22" t="s">
        <v>16</v>
      </c>
      <c r="D112" s="29" t="s">
        <v>107</v>
      </c>
      <c r="E112" s="29" t="s">
        <v>115</v>
      </c>
      <c r="F112" s="29" t="s">
        <v>44</v>
      </c>
      <c r="G112" s="31">
        <f>37.5+1.5</f>
        <v>39</v>
      </c>
      <c r="H112" s="31">
        <v>0</v>
      </c>
      <c r="I112" s="31">
        <v>0</v>
      </c>
      <c r="J112" s="36"/>
    </row>
    <row r="113" spans="1:10" ht="144.75" customHeight="1">
      <c r="A113" s="19">
        <f t="shared" si="15"/>
        <v>100</v>
      </c>
      <c r="B113" s="30" t="s">
        <v>116</v>
      </c>
      <c r="C113" s="22" t="s">
        <v>16</v>
      </c>
      <c r="D113" s="29" t="s">
        <v>107</v>
      </c>
      <c r="E113" s="29" t="s">
        <v>117</v>
      </c>
      <c r="F113" s="29"/>
      <c r="G113" s="31">
        <f t="shared" si="22"/>
        <v>28.47</v>
      </c>
      <c r="H113" s="31">
        <f t="shared" si="22"/>
        <v>0</v>
      </c>
      <c r="I113" s="31">
        <f t="shared" si="22"/>
        <v>0</v>
      </c>
      <c r="J113" s="36"/>
    </row>
    <row r="114" spans="1:10" ht="39" customHeight="1">
      <c r="A114" s="19">
        <f t="shared" si="15"/>
        <v>101</v>
      </c>
      <c r="B114" s="30" t="s">
        <v>41</v>
      </c>
      <c r="C114" s="22" t="s">
        <v>16</v>
      </c>
      <c r="D114" s="29" t="s">
        <v>107</v>
      </c>
      <c r="E114" s="29" t="s">
        <v>117</v>
      </c>
      <c r="F114" s="29" t="s">
        <v>42</v>
      </c>
      <c r="G114" s="31">
        <f t="shared" si="22"/>
        <v>28.47</v>
      </c>
      <c r="H114" s="31">
        <f t="shared" si="22"/>
        <v>0</v>
      </c>
      <c r="I114" s="31">
        <f t="shared" si="22"/>
        <v>0</v>
      </c>
      <c r="J114" s="36"/>
    </row>
    <row r="115" spans="1:10" ht="54.75" customHeight="1">
      <c r="A115" s="19">
        <f t="shared" si="15"/>
        <v>102</v>
      </c>
      <c r="B115" s="30" t="s">
        <v>43</v>
      </c>
      <c r="C115" s="22" t="s">
        <v>16</v>
      </c>
      <c r="D115" s="29" t="s">
        <v>107</v>
      </c>
      <c r="E115" s="29" t="s">
        <v>117</v>
      </c>
      <c r="F115" s="29" t="s">
        <v>44</v>
      </c>
      <c r="G115" s="31">
        <v>28.47</v>
      </c>
      <c r="H115" s="31">
        <v>0</v>
      </c>
      <c r="I115" s="31">
        <v>0</v>
      </c>
      <c r="J115" s="36"/>
    </row>
    <row r="116" spans="1:10" s="4" customFormat="1" ht="36.75" customHeight="1">
      <c r="A116" s="19">
        <f t="shared" si="15"/>
        <v>103</v>
      </c>
      <c r="B116" s="24" t="s">
        <v>118</v>
      </c>
      <c r="C116" s="32" t="s">
        <v>16</v>
      </c>
      <c r="D116" s="33" t="s">
        <v>119</v>
      </c>
      <c r="E116" s="33"/>
      <c r="F116" s="33"/>
      <c r="G116" s="34">
        <f>G117</f>
        <v>1201.6399999999999</v>
      </c>
      <c r="H116" s="34">
        <f>H117</f>
        <v>309.005</v>
      </c>
      <c r="I116" s="34">
        <f>I117</f>
        <v>353.48099999999999</v>
      </c>
      <c r="J116" s="40"/>
    </row>
    <row r="117" spans="1:10" ht="66.75" customHeight="1">
      <c r="A117" s="19">
        <f t="shared" si="15"/>
        <v>104</v>
      </c>
      <c r="B117" s="30" t="s">
        <v>108</v>
      </c>
      <c r="C117" s="22" t="s">
        <v>16</v>
      </c>
      <c r="D117" s="29" t="s">
        <v>120</v>
      </c>
      <c r="E117" s="29" t="s">
        <v>77</v>
      </c>
      <c r="F117" s="29"/>
      <c r="G117" s="31">
        <f>G118+G134+G137+G81+G124</f>
        <v>1201.6399999999999</v>
      </c>
      <c r="H117" s="31">
        <f>H118+H134+H137+H81</f>
        <v>309.005</v>
      </c>
      <c r="I117" s="31">
        <f>I118+I134+I137+I81</f>
        <v>353.48099999999999</v>
      </c>
      <c r="J117" s="36"/>
    </row>
    <row r="118" spans="1:10" ht="33.75" customHeight="1">
      <c r="A118" s="19">
        <f t="shared" si="15"/>
        <v>105</v>
      </c>
      <c r="B118" s="30" t="s">
        <v>109</v>
      </c>
      <c r="C118" s="22" t="s">
        <v>16</v>
      </c>
      <c r="D118" s="29" t="s">
        <v>120</v>
      </c>
      <c r="E118" s="29" t="s">
        <v>110</v>
      </c>
      <c r="F118" s="29"/>
      <c r="G118" s="31">
        <f>G119+G128+G125+G131</f>
        <v>1159.1399999999999</v>
      </c>
      <c r="H118" s="31">
        <f>H119+H128+H125</f>
        <v>306.005</v>
      </c>
      <c r="I118" s="31">
        <f>I119+I128+I125</f>
        <v>330.98099999999999</v>
      </c>
      <c r="J118" s="36"/>
    </row>
    <row r="119" spans="1:10" ht="93" customHeight="1">
      <c r="A119" s="19">
        <f t="shared" si="15"/>
        <v>106</v>
      </c>
      <c r="B119" s="42" t="s">
        <v>121</v>
      </c>
      <c r="C119" s="22" t="s">
        <v>16</v>
      </c>
      <c r="D119" s="29" t="s">
        <v>120</v>
      </c>
      <c r="E119" s="29" t="s">
        <v>122</v>
      </c>
      <c r="F119" s="29"/>
      <c r="G119" s="31">
        <f t="shared" ref="G119:I120" si="23">G120</f>
        <v>130.69999999999999</v>
      </c>
      <c r="H119" s="31">
        <f t="shared" si="23"/>
        <v>85</v>
      </c>
      <c r="I119" s="31">
        <f t="shared" si="23"/>
        <v>110</v>
      </c>
      <c r="J119" s="36"/>
    </row>
    <row r="120" spans="1:10" ht="36.75" customHeight="1">
      <c r="A120" s="19">
        <f t="shared" si="15"/>
        <v>107</v>
      </c>
      <c r="B120" s="30" t="s">
        <v>41</v>
      </c>
      <c r="C120" s="22" t="s">
        <v>16</v>
      </c>
      <c r="D120" s="29" t="s">
        <v>120</v>
      </c>
      <c r="E120" s="29" t="s">
        <v>122</v>
      </c>
      <c r="F120" s="29" t="s">
        <v>42</v>
      </c>
      <c r="G120" s="31">
        <f t="shared" si="23"/>
        <v>130.69999999999999</v>
      </c>
      <c r="H120" s="31">
        <f t="shared" si="23"/>
        <v>85</v>
      </c>
      <c r="I120" s="31">
        <f t="shared" si="23"/>
        <v>110</v>
      </c>
      <c r="J120" s="36"/>
    </row>
    <row r="121" spans="1:10" ht="51" customHeight="1">
      <c r="A121" s="19">
        <f t="shared" si="15"/>
        <v>108</v>
      </c>
      <c r="B121" s="30" t="s">
        <v>43</v>
      </c>
      <c r="C121" s="22" t="s">
        <v>16</v>
      </c>
      <c r="D121" s="29" t="s">
        <v>120</v>
      </c>
      <c r="E121" s="29" t="s">
        <v>122</v>
      </c>
      <c r="F121" s="29" t="s">
        <v>44</v>
      </c>
      <c r="G121" s="31">
        <v>130.69999999999999</v>
      </c>
      <c r="H121" s="31">
        <v>85</v>
      </c>
      <c r="I121" s="31">
        <v>110</v>
      </c>
      <c r="J121" s="36"/>
    </row>
    <row r="122" spans="1:10" ht="99" customHeight="1">
      <c r="A122" s="19">
        <f>A139+1</f>
        <v>124</v>
      </c>
      <c r="B122" s="44" t="s">
        <v>172</v>
      </c>
      <c r="C122" s="22" t="s">
        <v>16</v>
      </c>
      <c r="D122" s="29" t="s">
        <v>152</v>
      </c>
      <c r="E122" s="29" t="s">
        <v>173</v>
      </c>
      <c r="F122" s="29"/>
      <c r="G122" s="31">
        <f t="shared" ref="G122:I123" si="24">G123</f>
        <v>20</v>
      </c>
      <c r="H122" s="31">
        <f t="shared" si="24"/>
        <v>0</v>
      </c>
      <c r="I122" s="31">
        <f t="shared" si="24"/>
        <v>0</v>
      </c>
    </row>
    <row r="123" spans="1:10" ht="39" customHeight="1">
      <c r="A123" s="19">
        <f>A122+1</f>
        <v>125</v>
      </c>
      <c r="B123" s="30" t="s">
        <v>41</v>
      </c>
      <c r="C123" s="22" t="s">
        <v>16</v>
      </c>
      <c r="D123" s="29" t="s">
        <v>152</v>
      </c>
      <c r="E123" s="29" t="s">
        <v>173</v>
      </c>
      <c r="F123" s="29" t="s">
        <v>42</v>
      </c>
      <c r="G123" s="31">
        <f t="shared" si="24"/>
        <v>20</v>
      </c>
      <c r="H123" s="31">
        <f t="shared" si="24"/>
        <v>0</v>
      </c>
      <c r="I123" s="31">
        <f t="shared" si="24"/>
        <v>0</v>
      </c>
    </row>
    <row r="124" spans="1:10" ht="50.25" customHeight="1">
      <c r="A124" s="19">
        <f>A123+1</f>
        <v>126</v>
      </c>
      <c r="B124" s="30" t="s">
        <v>43</v>
      </c>
      <c r="C124" s="22" t="s">
        <v>16</v>
      </c>
      <c r="D124" s="29" t="s">
        <v>152</v>
      </c>
      <c r="E124" s="29" t="s">
        <v>173</v>
      </c>
      <c r="F124" s="29" t="s">
        <v>44</v>
      </c>
      <c r="G124" s="31">
        <v>20</v>
      </c>
      <c r="H124" s="31">
        <v>0</v>
      </c>
      <c r="I124" s="31">
        <v>0</v>
      </c>
    </row>
    <row r="125" spans="1:10" ht="171" customHeight="1">
      <c r="A125" s="19">
        <f>A121+1</f>
        <v>109</v>
      </c>
      <c r="B125" s="43" t="s">
        <v>123</v>
      </c>
      <c r="C125" s="22" t="s">
        <v>16</v>
      </c>
      <c r="D125" s="29" t="s">
        <v>120</v>
      </c>
      <c r="E125" s="29" t="s">
        <v>124</v>
      </c>
      <c r="F125" s="29"/>
      <c r="G125" s="31">
        <f t="shared" ref="G125:I126" si="25">G126</f>
        <v>28.439999999999998</v>
      </c>
      <c r="H125" s="31">
        <f t="shared" si="25"/>
        <v>21</v>
      </c>
      <c r="I125" s="31">
        <f t="shared" si="25"/>
        <v>21</v>
      </c>
      <c r="J125" s="36"/>
    </row>
    <row r="126" spans="1:10" ht="40.5" customHeight="1">
      <c r="A126" s="19">
        <f t="shared" si="15"/>
        <v>110</v>
      </c>
      <c r="B126" s="30" t="s">
        <v>41</v>
      </c>
      <c r="C126" s="22" t="s">
        <v>16</v>
      </c>
      <c r="D126" s="29" t="s">
        <v>120</v>
      </c>
      <c r="E126" s="29" t="s">
        <v>124</v>
      </c>
      <c r="F126" s="29" t="s">
        <v>42</v>
      </c>
      <c r="G126" s="31">
        <f t="shared" si="25"/>
        <v>28.439999999999998</v>
      </c>
      <c r="H126" s="31">
        <f t="shared" si="25"/>
        <v>21</v>
      </c>
      <c r="I126" s="31">
        <f t="shared" si="25"/>
        <v>21</v>
      </c>
      <c r="J126" s="36"/>
    </row>
    <row r="127" spans="1:10" ht="51" customHeight="1">
      <c r="A127" s="19">
        <f t="shared" si="15"/>
        <v>111</v>
      </c>
      <c r="B127" s="30" t="s">
        <v>43</v>
      </c>
      <c r="C127" s="22" t="s">
        <v>16</v>
      </c>
      <c r="D127" s="29" t="s">
        <v>120</v>
      </c>
      <c r="E127" s="29" t="s">
        <v>124</v>
      </c>
      <c r="F127" s="29" t="s">
        <v>44</v>
      </c>
      <c r="G127" s="31">
        <f>50-1.56-20</f>
        <v>28.439999999999998</v>
      </c>
      <c r="H127" s="31">
        <v>21</v>
      </c>
      <c r="I127" s="31">
        <v>21</v>
      </c>
      <c r="J127" s="36"/>
    </row>
    <row r="128" spans="1:10" ht="138.75" customHeight="1">
      <c r="A128" s="19">
        <f t="shared" si="15"/>
        <v>112</v>
      </c>
      <c r="B128" s="43" t="s">
        <v>125</v>
      </c>
      <c r="C128" s="22" t="s">
        <v>16</v>
      </c>
      <c r="D128" s="29" t="s">
        <v>120</v>
      </c>
      <c r="E128" s="29" t="s">
        <v>126</v>
      </c>
      <c r="F128" s="29"/>
      <c r="G128" s="31">
        <f t="shared" ref="G128:I129" si="26">G129</f>
        <v>200</v>
      </c>
      <c r="H128" s="31">
        <f t="shared" si="26"/>
        <v>200.005</v>
      </c>
      <c r="I128" s="31">
        <f t="shared" si="26"/>
        <v>199.98099999999999</v>
      </c>
      <c r="J128" s="36"/>
    </row>
    <row r="129" spans="1:10" ht="40.5" customHeight="1">
      <c r="A129" s="19">
        <f t="shared" si="15"/>
        <v>113</v>
      </c>
      <c r="B129" s="30" t="s">
        <v>41</v>
      </c>
      <c r="C129" s="22" t="s">
        <v>16</v>
      </c>
      <c r="D129" s="29" t="s">
        <v>120</v>
      </c>
      <c r="E129" s="29" t="s">
        <v>126</v>
      </c>
      <c r="F129" s="29" t="s">
        <v>42</v>
      </c>
      <c r="G129" s="31">
        <f t="shared" si="26"/>
        <v>200</v>
      </c>
      <c r="H129" s="31">
        <f t="shared" si="26"/>
        <v>200.005</v>
      </c>
      <c r="I129" s="31">
        <f t="shared" si="26"/>
        <v>199.98099999999999</v>
      </c>
      <c r="J129" s="36"/>
    </row>
    <row r="130" spans="1:10" ht="51" customHeight="1">
      <c r="A130" s="19">
        <f t="shared" si="15"/>
        <v>114</v>
      </c>
      <c r="B130" s="30" t="s">
        <v>43</v>
      </c>
      <c r="C130" s="22" t="s">
        <v>16</v>
      </c>
      <c r="D130" s="29" t="s">
        <v>120</v>
      </c>
      <c r="E130" s="29" t="s">
        <v>126</v>
      </c>
      <c r="F130" s="29" t="s">
        <v>44</v>
      </c>
      <c r="G130" s="31">
        <v>200</v>
      </c>
      <c r="H130" s="31">
        <v>200.005</v>
      </c>
      <c r="I130" s="31">
        <v>199.98099999999999</v>
      </c>
      <c r="J130" s="36"/>
    </row>
    <row r="131" spans="1:10" ht="77.25" customHeight="1">
      <c r="A131" s="19">
        <f t="shared" si="15"/>
        <v>115</v>
      </c>
      <c r="B131" s="43" t="s">
        <v>127</v>
      </c>
      <c r="C131" s="22" t="s">
        <v>16</v>
      </c>
      <c r="D131" s="29" t="s">
        <v>120</v>
      </c>
      <c r="E131" s="29" t="s">
        <v>128</v>
      </c>
      <c r="F131" s="29"/>
      <c r="G131" s="31">
        <f t="shared" ref="G131:I132" si="27">G132</f>
        <v>800</v>
      </c>
      <c r="H131" s="31">
        <f t="shared" si="27"/>
        <v>0</v>
      </c>
      <c r="I131" s="31">
        <f t="shared" si="27"/>
        <v>0</v>
      </c>
      <c r="J131" s="36"/>
    </row>
    <row r="132" spans="1:10" ht="40.5" customHeight="1">
      <c r="A132" s="19">
        <f t="shared" si="15"/>
        <v>116</v>
      </c>
      <c r="B132" s="30" t="s">
        <v>41</v>
      </c>
      <c r="C132" s="22" t="s">
        <v>16</v>
      </c>
      <c r="D132" s="29" t="s">
        <v>120</v>
      </c>
      <c r="E132" s="29" t="s">
        <v>128</v>
      </c>
      <c r="F132" s="29" t="s">
        <v>42</v>
      </c>
      <c r="G132" s="31">
        <f t="shared" si="27"/>
        <v>800</v>
      </c>
      <c r="H132" s="31">
        <f t="shared" si="27"/>
        <v>0</v>
      </c>
      <c r="I132" s="31">
        <f t="shared" si="27"/>
        <v>0</v>
      </c>
      <c r="J132" s="36"/>
    </row>
    <row r="133" spans="1:10" ht="51" customHeight="1">
      <c r="A133" s="19">
        <f t="shared" si="15"/>
        <v>117</v>
      </c>
      <c r="B133" s="30" t="s">
        <v>43</v>
      </c>
      <c r="C133" s="22" t="s">
        <v>16</v>
      </c>
      <c r="D133" s="29" t="s">
        <v>120</v>
      </c>
      <c r="E133" s="29" t="s">
        <v>128</v>
      </c>
      <c r="F133" s="29" t="s">
        <v>44</v>
      </c>
      <c r="G133" s="31">
        <f>84+680+56-20</f>
        <v>800</v>
      </c>
      <c r="H133" s="31">
        <v>0</v>
      </c>
      <c r="I133" s="31">
        <v>0</v>
      </c>
      <c r="J133" s="36"/>
    </row>
    <row r="134" spans="1:10" ht="126.75" customHeight="1">
      <c r="A134" s="19">
        <f t="shared" si="15"/>
        <v>118</v>
      </c>
      <c r="B134" s="43" t="s">
        <v>129</v>
      </c>
      <c r="C134" s="22" t="s">
        <v>16</v>
      </c>
      <c r="D134" s="29" t="s">
        <v>120</v>
      </c>
      <c r="E134" s="29" t="s">
        <v>130</v>
      </c>
      <c r="F134" s="29"/>
      <c r="G134" s="31">
        <f t="shared" ref="G134:I135" si="28">G135</f>
        <v>20</v>
      </c>
      <c r="H134" s="31">
        <f t="shared" si="28"/>
        <v>2</v>
      </c>
      <c r="I134" s="31">
        <f t="shared" si="28"/>
        <v>20</v>
      </c>
      <c r="J134" s="36"/>
    </row>
    <row r="135" spans="1:10" ht="40.5" customHeight="1">
      <c r="A135" s="19">
        <f t="shared" si="15"/>
        <v>119</v>
      </c>
      <c r="B135" s="30" t="s">
        <v>41</v>
      </c>
      <c r="C135" s="22" t="s">
        <v>16</v>
      </c>
      <c r="D135" s="29" t="s">
        <v>120</v>
      </c>
      <c r="E135" s="29" t="s">
        <v>130</v>
      </c>
      <c r="F135" s="29" t="s">
        <v>42</v>
      </c>
      <c r="G135" s="31">
        <f t="shared" si="28"/>
        <v>20</v>
      </c>
      <c r="H135" s="31">
        <f t="shared" si="28"/>
        <v>2</v>
      </c>
      <c r="I135" s="31">
        <f t="shared" si="28"/>
        <v>20</v>
      </c>
      <c r="J135" s="36"/>
    </row>
    <row r="136" spans="1:10" ht="51" customHeight="1">
      <c r="A136" s="19">
        <f t="shared" si="15"/>
        <v>120</v>
      </c>
      <c r="B136" s="30" t="s">
        <v>43</v>
      </c>
      <c r="C136" s="22" t="s">
        <v>16</v>
      </c>
      <c r="D136" s="29" t="s">
        <v>120</v>
      </c>
      <c r="E136" s="29" t="s">
        <v>130</v>
      </c>
      <c r="F136" s="29" t="s">
        <v>44</v>
      </c>
      <c r="G136" s="31">
        <v>20</v>
      </c>
      <c r="H136" s="31">
        <v>2</v>
      </c>
      <c r="I136" s="31">
        <v>20</v>
      </c>
      <c r="J136" s="36"/>
    </row>
    <row r="137" spans="1:10" ht="96" customHeight="1">
      <c r="A137" s="19">
        <f t="shared" si="15"/>
        <v>121</v>
      </c>
      <c r="B137" s="43" t="s">
        <v>131</v>
      </c>
      <c r="C137" s="22" t="s">
        <v>16</v>
      </c>
      <c r="D137" s="29" t="s">
        <v>120</v>
      </c>
      <c r="E137" s="29" t="s">
        <v>132</v>
      </c>
      <c r="F137" s="29"/>
      <c r="G137" s="31">
        <f t="shared" ref="G137:I138" si="29">G138</f>
        <v>2</v>
      </c>
      <c r="H137" s="31">
        <f t="shared" si="29"/>
        <v>0.5</v>
      </c>
      <c r="I137" s="31">
        <f t="shared" si="29"/>
        <v>2</v>
      </c>
      <c r="J137" s="36"/>
    </row>
    <row r="138" spans="1:10" ht="40.5" customHeight="1">
      <c r="A138" s="19">
        <f t="shared" si="15"/>
        <v>122</v>
      </c>
      <c r="B138" s="30" t="s">
        <v>41</v>
      </c>
      <c r="C138" s="22" t="s">
        <v>16</v>
      </c>
      <c r="D138" s="29" t="s">
        <v>120</v>
      </c>
      <c r="E138" s="29" t="s">
        <v>132</v>
      </c>
      <c r="F138" s="29" t="s">
        <v>42</v>
      </c>
      <c r="G138" s="31">
        <f t="shared" si="29"/>
        <v>2</v>
      </c>
      <c r="H138" s="31">
        <f t="shared" si="29"/>
        <v>0.5</v>
      </c>
      <c r="I138" s="31">
        <f t="shared" si="29"/>
        <v>2</v>
      </c>
      <c r="J138" s="36"/>
    </row>
    <row r="139" spans="1:10" ht="51" customHeight="1">
      <c r="A139" s="19">
        <f t="shared" si="15"/>
        <v>123</v>
      </c>
      <c r="B139" s="30" t="s">
        <v>43</v>
      </c>
      <c r="C139" s="22" t="s">
        <v>16</v>
      </c>
      <c r="D139" s="29" t="s">
        <v>120</v>
      </c>
      <c r="E139" s="29" t="s">
        <v>132</v>
      </c>
      <c r="F139" s="29" t="s">
        <v>44</v>
      </c>
      <c r="G139" s="31">
        <v>2</v>
      </c>
      <c r="H139" s="31">
        <v>0.5</v>
      </c>
      <c r="I139" s="31">
        <v>2</v>
      </c>
      <c r="J139" s="36"/>
    </row>
    <row r="140" spans="1:10" s="4" customFormat="1" ht="36.75" customHeight="1">
      <c r="A140" s="19">
        <f>A139+1</f>
        <v>124</v>
      </c>
      <c r="B140" s="24" t="s">
        <v>133</v>
      </c>
      <c r="C140" s="32" t="s">
        <v>16</v>
      </c>
      <c r="D140" s="33" t="s">
        <v>134</v>
      </c>
      <c r="E140" s="33"/>
      <c r="F140" s="33"/>
      <c r="G140" s="34">
        <f t="shared" ref="G140:I140" si="30">G141</f>
        <v>89.8</v>
      </c>
      <c r="H140" s="34">
        <f t="shared" si="30"/>
        <v>0</v>
      </c>
      <c r="I140" s="34">
        <f t="shared" si="30"/>
        <v>0</v>
      </c>
      <c r="J140" s="40"/>
    </row>
    <row r="141" spans="1:10" ht="66.75" customHeight="1">
      <c r="A141" s="19">
        <f t="shared" si="15"/>
        <v>125</v>
      </c>
      <c r="B141" s="30" t="s">
        <v>108</v>
      </c>
      <c r="C141" s="22" t="s">
        <v>16</v>
      </c>
      <c r="D141" s="29" t="s">
        <v>135</v>
      </c>
      <c r="E141" s="29" t="s">
        <v>77</v>
      </c>
      <c r="F141" s="29"/>
      <c r="G141" s="31">
        <f t="shared" ref="G141:I142" si="31">G142</f>
        <v>89.8</v>
      </c>
      <c r="H141" s="31">
        <f t="shared" si="31"/>
        <v>0</v>
      </c>
      <c r="I141" s="31">
        <f t="shared" si="31"/>
        <v>0</v>
      </c>
      <c r="J141" s="36"/>
    </row>
    <row r="142" spans="1:10" ht="33.75" customHeight="1">
      <c r="A142" s="19">
        <f t="shared" si="15"/>
        <v>126</v>
      </c>
      <c r="B142" s="30" t="s">
        <v>109</v>
      </c>
      <c r="C142" s="22" t="s">
        <v>16</v>
      </c>
      <c r="D142" s="29" t="s">
        <v>135</v>
      </c>
      <c r="E142" s="29" t="s">
        <v>110</v>
      </c>
      <c r="F142" s="29"/>
      <c r="G142" s="31">
        <f t="shared" si="31"/>
        <v>89.8</v>
      </c>
      <c r="H142" s="31">
        <f t="shared" si="31"/>
        <v>0</v>
      </c>
      <c r="I142" s="31">
        <f t="shared" si="31"/>
        <v>0</v>
      </c>
      <c r="J142" s="36"/>
    </row>
    <row r="143" spans="1:10" ht="93" customHeight="1">
      <c r="A143" s="19">
        <f t="shared" si="15"/>
        <v>127</v>
      </c>
      <c r="B143" s="42" t="s">
        <v>136</v>
      </c>
      <c r="C143" s="22" t="s">
        <v>16</v>
      </c>
      <c r="D143" s="29" t="s">
        <v>135</v>
      </c>
      <c r="E143" s="29" t="s">
        <v>137</v>
      </c>
      <c r="F143" s="29"/>
      <c r="G143" s="31">
        <f t="shared" ref="G143:I143" si="32">G144</f>
        <v>89.8</v>
      </c>
      <c r="H143" s="31">
        <f t="shared" si="32"/>
        <v>0</v>
      </c>
      <c r="I143" s="31">
        <f t="shared" si="32"/>
        <v>0</v>
      </c>
      <c r="J143" s="36"/>
    </row>
    <row r="144" spans="1:10" ht="36.75" customHeight="1">
      <c r="A144" s="19">
        <f t="shared" si="15"/>
        <v>128</v>
      </c>
      <c r="B144" s="30" t="s">
        <v>41</v>
      </c>
      <c r="C144" s="22" t="s">
        <v>16</v>
      </c>
      <c r="D144" s="29" t="s">
        <v>135</v>
      </c>
      <c r="E144" s="29" t="s">
        <v>137</v>
      </c>
      <c r="F144" s="29" t="s">
        <v>42</v>
      </c>
      <c r="G144" s="31">
        <f t="shared" ref="G144:I144" si="33">G145</f>
        <v>89.8</v>
      </c>
      <c r="H144" s="31">
        <f t="shared" si="33"/>
        <v>0</v>
      </c>
      <c r="I144" s="31">
        <f t="shared" si="33"/>
        <v>0</v>
      </c>
      <c r="J144" s="36"/>
    </row>
    <row r="145" spans="1:10" ht="51" customHeight="1">
      <c r="A145" s="19">
        <f t="shared" si="15"/>
        <v>129</v>
      </c>
      <c r="B145" s="30" t="s">
        <v>43</v>
      </c>
      <c r="C145" s="22" t="s">
        <v>16</v>
      </c>
      <c r="D145" s="29" t="s">
        <v>135</v>
      </c>
      <c r="E145" s="29" t="s">
        <v>137</v>
      </c>
      <c r="F145" s="29" t="s">
        <v>44</v>
      </c>
      <c r="G145" s="31">
        <v>89.8</v>
      </c>
      <c r="H145" s="31">
        <v>0</v>
      </c>
      <c r="I145" s="31">
        <v>0</v>
      </c>
      <c r="J145" s="36"/>
    </row>
    <row r="146" spans="1:10" s="4" customFormat="1" ht="27" customHeight="1">
      <c r="A146" s="19">
        <f t="shared" ref="A146:A152" si="34">A145+1</f>
        <v>130</v>
      </c>
      <c r="B146" s="24" t="s">
        <v>138</v>
      </c>
      <c r="C146" s="32" t="s">
        <v>16</v>
      </c>
      <c r="D146" s="33" t="s">
        <v>139</v>
      </c>
      <c r="E146" s="33"/>
      <c r="F146" s="33"/>
      <c r="G146" s="34">
        <f t="shared" ref="G146:I147" si="35">G147</f>
        <v>977.3</v>
      </c>
      <c r="H146" s="34">
        <f t="shared" si="35"/>
        <v>757.4</v>
      </c>
      <c r="I146" s="34">
        <f t="shared" si="35"/>
        <v>732.9</v>
      </c>
      <c r="J146" s="40"/>
    </row>
    <row r="147" spans="1:10" ht="27" customHeight="1">
      <c r="A147" s="19">
        <f t="shared" si="34"/>
        <v>131</v>
      </c>
      <c r="B147" s="30" t="s">
        <v>140</v>
      </c>
      <c r="C147" s="22" t="s">
        <v>16</v>
      </c>
      <c r="D147" s="29" t="s">
        <v>141</v>
      </c>
      <c r="E147" s="29"/>
      <c r="F147" s="29"/>
      <c r="G147" s="31">
        <f t="shared" si="35"/>
        <v>977.3</v>
      </c>
      <c r="H147" s="31">
        <f t="shared" si="35"/>
        <v>757.4</v>
      </c>
      <c r="I147" s="31">
        <f t="shared" si="35"/>
        <v>732.9</v>
      </c>
      <c r="J147" s="36"/>
    </row>
    <row r="148" spans="1:10" ht="36" customHeight="1">
      <c r="A148" s="19">
        <f t="shared" si="34"/>
        <v>132</v>
      </c>
      <c r="B148" s="42" t="s">
        <v>142</v>
      </c>
      <c r="C148" s="22" t="s">
        <v>16</v>
      </c>
      <c r="D148" s="29" t="s">
        <v>141</v>
      </c>
      <c r="E148" s="29" t="s">
        <v>143</v>
      </c>
      <c r="F148" s="29"/>
      <c r="G148" s="31">
        <f>G151</f>
        <v>977.3</v>
      </c>
      <c r="H148" s="31">
        <f>H151</f>
        <v>757.4</v>
      </c>
      <c r="I148" s="31">
        <f>I151</f>
        <v>732.9</v>
      </c>
      <c r="J148" s="36"/>
    </row>
    <row r="149" spans="1:10" ht="20.25" customHeight="1">
      <c r="A149" s="19">
        <f t="shared" si="34"/>
        <v>133</v>
      </c>
      <c r="B149" s="42" t="s">
        <v>144</v>
      </c>
      <c r="C149" s="22" t="s">
        <v>16</v>
      </c>
      <c r="D149" s="29" t="s">
        <v>141</v>
      </c>
      <c r="E149" s="29" t="s">
        <v>145</v>
      </c>
      <c r="F149" s="29"/>
      <c r="G149" s="31">
        <f t="shared" ref="G149:I151" si="36">G150</f>
        <v>977.3</v>
      </c>
      <c r="H149" s="31">
        <f t="shared" si="36"/>
        <v>757.4</v>
      </c>
      <c r="I149" s="31">
        <f t="shared" si="36"/>
        <v>732.9</v>
      </c>
      <c r="J149" s="36"/>
    </row>
    <row r="150" spans="1:10" ht="84" customHeight="1">
      <c r="A150" s="19">
        <f t="shared" si="34"/>
        <v>134</v>
      </c>
      <c r="B150" s="42" t="s">
        <v>146</v>
      </c>
      <c r="C150" s="22" t="s">
        <v>16</v>
      </c>
      <c r="D150" s="29" t="s">
        <v>141</v>
      </c>
      <c r="E150" s="29" t="s">
        <v>147</v>
      </c>
      <c r="F150" s="29"/>
      <c r="G150" s="31">
        <f t="shared" si="36"/>
        <v>977.3</v>
      </c>
      <c r="H150" s="31">
        <f t="shared" si="36"/>
        <v>757.4</v>
      </c>
      <c r="I150" s="31">
        <f t="shared" si="36"/>
        <v>732.9</v>
      </c>
    </row>
    <row r="151" spans="1:10" ht="24.75" customHeight="1">
      <c r="A151" s="19">
        <f t="shared" si="34"/>
        <v>135</v>
      </c>
      <c r="B151" s="42" t="s">
        <v>52</v>
      </c>
      <c r="C151" s="22" t="s">
        <v>16</v>
      </c>
      <c r="D151" s="29" t="s">
        <v>141</v>
      </c>
      <c r="E151" s="29" t="s">
        <v>147</v>
      </c>
      <c r="F151" s="29" t="s">
        <v>53</v>
      </c>
      <c r="G151" s="31">
        <f t="shared" si="36"/>
        <v>977.3</v>
      </c>
      <c r="H151" s="31">
        <f t="shared" si="36"/>
        <v>757.4</v>
      </c>
      <c r="I151" s="31">
        <f t="shared" si="36"/>
        <v>732.9</v>
      </c>
    </row>
    <row r="152" spans="1:10" ht="21.75" customHeight="1">
      <c r="A152" s="19">
        <f t="shared" si="34"/>
        <v>136</v>
      </c>
      <c r="B152" s="30" t="s">
        <v>148</v>
      </c>
      <c r="C152" s="22" t="s">
        <v>16</v>
      </c>
      <c r="D152" s="29" t="s">
        <v>141</v>
      </c>
      <c r="E152" s="29" t="s">
        <v>147</v>
      </c>
      <c r="F152" s="29" t="s">
        <v>55</v>
      </c>
      <c r="G152" s="31">
        <v>977.3</v>
      </c>
      <c r="H152" s="31">
        <v>757.4</v>
      </c>
      <c r="I152" s="31">
        <v>732.9</v>
      </c>
    </row>
    <row r="153" spans="1:10" s="4" customFormat="1" ht="21" customHeight="1">
      <c r="A153" s="19">
        <f t="shared" ref="A153:A167" si="37">A152+1</f>
        <v>137</v>
      </c>
      <c r="B153" s="45" t="s">
        <v>149</v>
      </c>
      <c r="C153" s="32" t="s">
        <v>16</v>
      </c>
      <c r="D153" s="33" t="s">
        <v>150</v>
      </c>
      <c r="E153" s="33"/>
      <c r="F153" s="33"/>
      <c r="G153" s="34">
        <f t="shared" ref="G153:I158" si="38">G154</f>
        <v>41.668999999999997</v>
      </c>
      <c r="H153" s="34">
        <f t="shared" si="38"/>
        <v>0</v>
      </c>
      <c r="I153" s="34">
        <f t="shared" si="38"/>
        <v>4.5</v>
      </c>
      <c r="J153" s="61"/>
    </row>
    <row r="154" spans="1:10" ht="33.75" customHeight="1">
      <c r="A154" s="19">
        <f t="shared" si="37"/>
        <v>138</v>
      </c>
      <c r="B154" s="46" t="s">
        <v>151</v>
      </c>
      <c r="C154" s="22" t="s">
        <v>16</v>
      </c>
      <c r="D154" s="29" t="s">
        <v>152</v>
      </c>
      <c r="E154" s="29"/>
      <c r="F154" s="29"/>
      <c r="G154" s="31">
        <f t="shared" si="38"/>
        <v>41.668999999999997</v>
      </c>
      <c r="H154" s="31">
        <f t="shared" si="38"/>
        <v>0</v>
      </c>
      <c r="I154" s="31">
        <f t="shared" si="38"/>
        <v>4.5</v>
      </c>
    </row>
    <row r="155" spans="1:10" ht="67.5" customHeight="1">
      <c r="A155" s="19">
        <f t="shared" si="37"/>
        <v>139</v>
      </c>
      <c r="B155" s="44" t="s">
        <v>153</v>
      </c>
      <c r="C155" s="22" t="s">
        <v>16</v>
      </c>
      <c r="D155" s="29" t="s">
        <v>152</v>
      </c>
      <c r="E155" s="29" t="s">
        <v>77</v>
      </c>
      <c r="F155" s="29"/>
      <c r="G155" s="31">
        <f t="shared" si="38"/>
        <v>41.668999999999997</v>
      </c>
      <c r="H155" s="31">
        <f t="shared" si="38"/>
        <v>0</v>
      </c>
      <c r="I155" s="31">
        <f t="shared" si="38"/>
        <v>4.5</v>
      </c>
    </row>
    <row r="156" spans="1:10" ht="37.5" customHeight="1">
      <c r="A156" s="19">
        <f t="shared" si="37"/>
        <v>140</v>
      </c>
      <c r="B156" s="44" t="s">
        <v>78</v>
      </c>
      <c r="C156" s="22" t="s">
        <v>16</v>
      </c>
      <c r="D156" s="29" t="s">
        <v>152</v>
      </c>
      <c r="E156" s="29" t="s">
        <v>79</v>
      </c>
      <c r="F156" s="29"/>
      <c r="G156" s="31">
        <f t="shared" si="38"/>
        <v>41.668999999999997</v>
      </c>
      <c r="H156" s="31">
        <f t="shared" si="38"/>
        <v>0</v>
      </c>
      <c r="I156" s="31">
        <f t="shared" si="38"/>
        <v>4.5</v>
      </c>
    </row>
    <row r="157" spans="1:10" ht="192.75" customHeight="1">
      <c r="A157" s="19">
        <f t="shared" si="37"/>
        <v>141</v>
      </c>
      <c r="B157" s="44" t="s">
        <v>154</v>
      </c>
      <c r="C157" s="22" t="s">
        <v>16</v>
      </c>
      <c r="D157" s="29" t="s">
        <v>152</v>
      </c>
      <c r="E157" s="29" t="s">
        <v>155</v>
      </c>
      <c r="F157" s="29"/>
      <c r="G157" s="31">
        <f t="shared" si="38"/>
        <v>41.668999999999997</v>
      </c>
      <c r="H157" s="31">
        <f t="shared" si="38"/>
        <v>0</v>
      </c>
      <c r="I157" s="31">
        <f t="shared" si="38"/>
        <v>4.5</v>
      </c>
    </row>
    <row r="158" spans="1:10" ht="39" customHeight="1">
      <c r="A158" s="19">
        <f t="shared" si="37"/>
        <v>142</v>
      </c>
      <c r="B158" s="30" t="s">
        <v>41</v>
      </c>
      <c r="C158" s="22" t="s">
        <v>16</v>
      </c>
      <c r="D158" s="29" t="s">
        <v>152</v>
      </c>
      <c r="E158" s="29" t="s">
        <v>155</v>
      </c>
      <c r="F158" s="29" t="s">
        <v>42</v>
      </c>
      <c r="G158" s="31">
        <f t="shared" si="38"/>
        <v>41.668999999999997</v>
      </c>
      <c r="H158" s="31">
        <f t="shared" si="38"/>
        <v>0</v>
      </c>
      <c r="I158" s="31">
        <f t="shared" si="38"/>
        <v>4.5</v>
      </c>
    </row>
    <row r="159" spans="1:10" ht="50.25" customHeight="1">
      <c r="A159" s="19">
        <f t="shared" si="37"/>
        <v>143</v>
      </c>
      <c r="B159" s="30" t="s">
        <v>43</v>
      </c>
      <c r="C159" s="22" t="s">
        <v>16</v>
      </c>
      <c r="D159" s="29" t="s">
        <v>152</v>
      </c>
      <c r="E159" s="29" t="s">
        <v>155</v>
      </c>
      <c r="F159" s="29" t="s">
        <v>44</v>
      </c>
      <c r="G159" s="31">
        <f>4.5+37.169</f>
        <v>41.668999999999997</v>
      </c>
      <c r="H159" s="31">
        <v>0</v>
      </c>
      <c r="I159" s="31">
        <v>4.5</v>
      </c>
    </row>
    <row r="160" spans="1:10" s="4" customFormat="1" ht="27" customHeight="1">
      <c r="A160" s="19">
        <f t="shared" si="37"/>
        <v>144</v>
      </c>
      <c r="B160" s="47" t="s">
        <v>156</v>
      </c>
      <c r="C160" s="32" t="s">
        <v>16</v>
      </c>
      <c r="D160" s="33" t="s">
        <v>157</v>
      </c>
      <c r="E160" s="33"/>
      <c r="F160" s="33"/>
      <c r="G160" s="34">
        <f t="shared" ref="G160:I165" si="39">G161</f>
        <v>24</v>
      </c>
      <c r="H160" s="34">
        <f t="shared" si="39"/>
        <v>24</v>
      </c>
      <c r="I160" s="34">
        <f t="shared" si="39"/>
        <v>24</v>
      </c>
      <c r="J160" s="61"/>
    </row>
    <row r="161" spans="1:11" ht="27" customHeight="1">
      <c r="A161" s="19">
        <f t="shared" si="37"/>
        <v>145</v>
      </c>
      <c r="B161" s="24" t="s">
        <v>158</v>
      </c>
      <c r="C161" s="22" t="s">
        <v>16</v>
      </c>
      <c r="D161" s="29" t="s">
        <v>159</v>
      </c>
      <c r="E161" s="29"/>
      <c r="F161" s="29"/>
      <c r="G161" s="31">
        <f t="shared" si="39"/>
        <v>24</v>
      </c>
      <c r="H161" s="31">
        <f t="shared" si="39"/>
        <v>24</v>
      </c>
      <c r="I161" s="31">
        <f t="shared" si="39"/>
        <v>24</v>
      </c>
    </row>
    <row r="162" spans="1:11" ht="32.25" customHeight="1">
      <c r="A162" s="19">
        <f t="shared" si="37"/>
        <v>146</v>
      </c>
      <c r="B162" s="30" t="s">
        <v>160</v>
      </c>
      <c r="C162" s="22" t="s">
        <v>16</v>
      </c>
      <c r="D162" s="29" t="s">
        <v>159</v>
      </c>
      <c r="E162" s="29" t="s">
        <v>22</v>
      </c>
      <c r="F162" s="29"/>
      <c r="G162" s="31">
        <f t="shared" si="39"/>
        <v>24</v>
      </c>
      <c r="H162" s="31">
        <f t="shared" si="39"/>
        <v>24</v>
      </c>
      <c r="I162" s="31">
        <f t="shared" si="39"/>
        <v>24</v>
      </c>
    </row>
    <row r="163" spans="1:11" ht="33.75" customHeight="1">
      <c r="A163" s="19">
        <f t="shared" si="37"/>
        <v>147</v>
      </c>
      <c r="B163" s="30" t="s">
        <v>161</v>
      </c>
      <c r="C163" s="22" t="s">
        <v>16</v>
      </c>
      <c r="D163" s="29" t="s">
        <v>159</v>
      </c>
      <c r="E163" s="29" t="s">
        <v>25</v>
      </c>
      <c r="F163" s="29"/>
      <c r="G163" s="31">
        <f t="shared" si="39"/>
        <v>24</v>
      </c>
      <c r="H163" s="31">
        <f t="shared" si="39"/>
        <v>24</v>
      </c>
      <c r="I163" s="31">
        <f t="shared" si="39"/>
        <v>24</v>
      </c>
    </row>
    <row r="164" spans="1:11" ht="63.75" customHeight="1">
      <c r="A164" s="19">
        <f t="shared" si="37"/>
        <v>148</v>
      </c>
      <c r="B164" s="30" t="s">
        <v>162</v>
      </c>
      <c r="C164" s="22" t="s">
        <v>16</v>
      </c>
      <c r="D164" s="29" t="s">
        <v>159</v>
      </c>
      <c r="E164" s="29" t="s">
        <v>163</v>
      </c>
      <c r="F164" s="29"/>
      <c r="G164" s="31">
        <f t="shared" si="39"/>
        <v>24</v>
      </c>
      <c r="H164" s="31">
        <f t="shared" si="39"/>
        <v>24</v>
      </c>
      <c r="I164" s="31">
        <f t="shared" si="39"/>
        <v>24</v>
      </c>
    </row>
    <row r="165" spans="1:11" ht="23.25" customHeight="1">
      <c r="A165" s="19">
        <f t="shared" si="37"/>
        <v>149</v>
      </c>
      <c r="B165" s="30" t="s">
        <v>164</v>
      </c>
      <c r="C165" s="22" t="s">
        <v>16</v>
      </c>
      <c r="D165" s="29" t="s">
        <v>159</v>
      </c>
      <c r="E165" s="29" t="s">
        <v>163</v>
      </c>
      <c r="F165" s="29" t="s">
        <v>165</v>
      </c>
      <c r="G165" s="31">
        <f t="shared" si="39"/>
        <v>24</v>
      </c>
      <c r="H165" s="31">
        <f t="shared" si="39"/>
        <v>24</v>
      </c>
      <c r="I165" s="31">
        <f t="shared" si="39"/>
        <v>24</v>
      </c>
    </row>
    <row r="166" spans="1:11" ht="41.25" customHeight="1">
      <c r="A166" s="19">
        <f t="shared" si="37"/>
        <v>150</v>
      </c>
      <c r="B166" s="30" t="s">
        <v>166</v>
      </c>
      <c r="C166" s="22" t="s">
        <v>16</v>
      </c>
      <c r="D166" s="29" t="s">
        <v>159</v>
      </c>
      <c r="E166" s="29" t="s">
        <v>163</v>
      </c>
      <c r="F166" s="29" t="s">
        <v>167</v>
      </c>
      <c r="G166" s="31">
        <v>24</v>
      </c>
      <c r="H166" s="31">
        <v>24</v>
      </c>
      <c r="I166" s="31">
        <v>24</v>
      </c>
    </row>
    <row r="167" spans="1:11" s="4" customFormat="1" ht="25.5" customHeight="1">
      <c r="A167" s="19">
        <f t="shared" si="37"/>
        <v>151</v>
      </c>
      <c r="B167" s="45" t="s">
        <v>168</v>
      </c>
      <c r="C167" s="48"/>
      <c r="D167" s="49"/>
      <c r="E167" s="49"/>
      <c r="F167" s="50"/>
      <c r="G167" s="34">
        <v>0</v>
      </c>
      <c r="H167" s="34">
        <v>164.2</v>
      </c>
      <c r="I167" s="34">
        <v>320.06</v>
      </c>
      <c r="J167" s="61"/>
    </row>
    <row r="168" spans="1:11">
      <c r="A168" s="51" t="s">
        <v>169</v>
      </c>
      <c r="B168" s="65" t="s">
        <v>170</v>
      </c>
      <c r="C168" s="66"/>
      <c r="D168" s="66"/>
      <c r="E168" s="66"/>
      <c r="F168" s="67"/>
      <c r="G168" s="25">
        <f>G11</f>
        <v>10923.508999999998</v>
      </c>
      <c r="H168" s="25">
        <f>H11+H167</f>
        <v>6904.0839999999998</v>
      </c>
      <c r="I168" s="25">
        <f>I11+I167</f>
        <v>6745.1789999999992</v>
      </c>
      <c r="K168" s="35"/>
    </row>
    <row r="169" spans="1:11">
      <c r="A169" s="51"/>
      <c r="B169" s="52"/>
      <c r="C169" s="53"/>
      <c r="D169" s="53"/>
      <c r="E169" s="53"/>
      <c r="F169" s="53"/>
      <c r="G169" s="54"/>
      <c r="H169" s="55">
        <f>H168-H167</f>
        <v>6739.884</v>
      </c>
      <c r="I169" s="55">
        <f>I168-I167</f>
        <v>6425.1189999999988</v>
      </c>
    </row>
    <row r="170" spans="1:11">
      <c r="A170" s="51"/>
      <c r="B170" s="51"/>
      <c r="C170" s="56"/>
      <c r="D170" s="56"/>
      <c r="E170" s="56"/>
      <c r="F170" s="56"/>
      <c r="G170" s="57"/>
      <c r="H170" s="57"/>
      <c r="I170" s="57"/>
      <c r="K170" s="35"/>
    </row>
    <row r="171" spans="1:11">
      <c r="A171" s="51"/>
      <c r="B171" s="51"/>
      <c r="C171" s="56"/>
      <c r="D171" s="56"/>
      <c r="E171" s="56"/>
      <c r="F171" s="56"/>
      <c r="G171" s="58">
        <f>8755.5-G168</f>
        <v>-2168.0089999999982</v>
      </c>
      <c r="H171" s="58">
        <f>6775.3-H168</f>
        <v>-128.78399999999965</v>
      </c>
      <c r="I171" s="58">
        <f>6616.4-I168</f>
        <v>-128.77899999999954</v>
      </c>
    </row>
    <row r="172" spans="1:11">
      <c r="A172" s="51"/>
      <c r="B172" s="51"/>
      <c r="C172" s="59"/>
      <c r="D172" s="60"/>
      <c r="E172" s="56"/>
      <c r="F172" s="56"/>
      <c r="G172" s="58"/>
      <c r="H172" s="58"/>
      <c r="I172" s="58"/>
    </row>
    <row r="173" spans="1:11">
      <c r="A173" s="51"/>
      <c r="B173" s="51"/>
      <c r="C173" s="59"/>
      <c r="D173" s="60"/>
      <c r="E173" s="56"/>
      <c r="F173" s="56"/>
      <c r="G173" s="58">
        <f>10690.1-G168</f>
        <v>-233.40899999999783</v>
      </c>
      <c r="H173" s="57"/>
      <c r="I173" s="57"/>
    </row>
    <row r="174" spans="1:11">
      <c r="A174" s="51"/>
      <c r="B174" s="51"/>
      <c r="C174" s="59"/>
      <c r="D174" s="60"/>
      <c r="E174" s="56"/>
      <c r="F174" s="56"/>
      <c r="G174" s="57"/>
      <c r="H174" s="57"/>
      <c r="I174" s="57"/>
    </row>
    <row r="175" spans="1:11">
      <c r="A175" s="51"/>
      <c r="B175" s="51"/>
      <c r="C175" s="59"/>
      <c r="D175" s="60"/>
      <c r="E175" s="56"/>
      <c r="F175" s="56"/>
      <c r="G175" s="57"/>
      <c r="H175" s="57"/>
      <c r="I175" s="57"/>
    </row>
    <row r="176" spans="1:11">
      <c r="A176" s="51"/>
      <c r="B176" s="51"/>
      <c r="C176" s="59"/>
      <c r="D176" s="60"/>
      <c r="E176" s="56"/>
      <c r="F176" s="56"/>
      <c r="G176" s="57"/>
      <c r="H176" s="57"/>
      <c r="I176" s="57"/>
    </row>
    <row r="177" spans="1:9">
      <c r="A177" s="51"/>
      <c r="B177" s="51"/>
      <c r="C177" s="59"/>
      <c r="D177" s="60"/>
      <c r="E177" s="56"/>
      <c r="F177" s="56"/>
      <c r="G177" s="57"/>
      <c r="H177" s="57"/>
      <c r="I177" s="57"/>
    </row>
    <row r="178" spans="1:9">
      <c r="A178" s="51"/>
      <c r="B178" s="51"/>
      <c r="C178" s="59"/>
      <c r="D178" s="5"/>
      <c r="E178" s="56"/>
      <c r="F178" s="56"/>
      <c r="G178" s="57"/>
      <c r="H178" s="57"/>
      <c r="I178" s="57"/>
    </row>
    <row r="179" spans="1:9">
      <c r="A179" s="51"/>
      <c r="B179" s="51"/>
      <c r="C179" s="59"/>
      <c r="D179" s="60"/>
      <c r="E179" s="56"/>
      <c r="F179" s="56"/>
      <c r="G179" s="57"/>
      <c r="H179" s="57"/>
      <c r="I179" s="57"/>
    </row>
    <row r="180" spans="1:9">
      <c r="A180" s="51"/>
      <c r="B180" s="51"/>
      <c r="C180" s="56"/>
      <c r="D180" s="56"/>
      <c r="E180" s="56"/>
      <c r="F180" s="56"/>
      <c r="G180" s="57"/>
      <c r="H180" s="57"/>
      <c r="I180" s="57"/>
    </row>
    <row r="181" spans="1:9">
      <c r="A181" s="51"/>
      <c r="B181" s="51"/>
      <c r="C181" s="56"/>
      <c r="D181" s="56"/>
      <c r="E181" s="56"/>
      <c r="F181" s="56"/>
      <c r="G181" s="57"/>
      <c r="H181" s="57"/>
      <c r="I181" s="57"/>
    </row>
    <row r="182" spans="1:9">
      <c r="A182" s="51"/>
      <c r="B182" s="51"/>
      <c r="C182" s="56"/>
      <c r="D182" s="56"/>
      <c r="E182" s="56"/>
      <c r="F182" s="56"/>
      <c r="G182" s="57"/>
      <c r="H182" s="57"/>
      <c r="I182" s="57"/>
    </row>
    <row r="183" spans="1:9">
      <c r="A183" s="51"/>
      <c r="B183" s="51"/>
      <c r="C183" s="56"/>
      <c r="D183" s="56"/>
      <c r="E183" s="56"/>
      <c r="F183" s="56"/>
      <c r="G183" s="57"/>
      <c r="H183" s="57"/>
      <c r="I183" s="57"/>
    </row>
    <row r="184" spans="1:9">
      <c r="A184" s="51"/>
      <c r="B184" s="51"/>
      <c r="C184" s="56"/>
      <c r="D184" s="56"/>
      <c r="E184" s="56"/>
      <c r="F184" s="56"/>
      <c r="G184" s="57"/>
      <c r="H184" s="57"/>
      <c r="I184" s="57"/>
    </row>
    <row r="185" spans="1:9">
      <c r="A185" s="51"/>
      <c r="B185" s="51"/>
      <c r="C185" s="56"/>
      <c r="D185" s="56"/>
      <c r="E185" s="56"/>
      <c r="F185" s="56"/>
      <c r="G185" s="57"/>
      <c r="H185" s="57"/>
      <c r="I185" s="57"/>
    </row>
    <row r="186" spans="1:9">
      <c r="A186" s="51"/>
      <c r="B186" s="51"/>
      <c r="C186" s="56"/>
      <c r="D186" s="56"/>
      <c r="E186" s="56"/>
      <c r="F186" s="56"/>
      <c r="G186" s="57"/>
      <c r="H186" s="57"/>
      <c r="I186" s="57"/>
    </row>
    <row r="187" spans="1:9">
      <c r="A187" s="51"/>
      <c r="B187" s="51"/>
      <c r="C187" s="56"/>
      <c r="D187" s="56"/>
      <c r="E187" s="56"/>
      <c r="F187" s="56"/>
      <c r="G187" s="57"/>
      <c r="H187" s="57"/>
      <c r="I187" s="57"/>
    </row>
    <row r="188" spans="1:9">
      <c r="A188" s="51"/>
      <c r="B188" s="51"/>
      <c r="C188" s="56"/>
      <c r="D188" s="56"/>
      <c r="E188" s="56"/>
      <c r="F188" s="56"/>
      <c r="G188" s="57"/>
      <c r="H188" s="57"/>
      <c r="I188" s="57"/>
    </row>
    <row r="189" spans="1:9">
      <c r="A189" s="51"/>
      <c r="B189" s="51"/>
      <c r="C189" s="56"/>
      <c r="D189" s="56"/>
      <c r="E189" s="56"/>
      <c r="F189" s="56"/>
      <c r="G189" s="57"/>
      <c r="H189" s="57"/>
      <c r="I189" s="57"/>
    </row>
    <row r="190" spans="1:9">
      <c r="A190" s="51"/>
      <c r="B190" s="51"/>
      <c r="C190" s="56"/>
      <c r="D190" s="56"/>
      <c r="E190" s="56"/>
      <c r="F190" s="56"/>
      <c r="G190" s="57"/>
      <c r="H190" s="57"/>
      <c r="I190" s="57"/>
    </row>
    <row r="191" spans="1:9">
      <c r="A191" s="51"/>
      <c r="B191" s="51"/>
      <c r="C191" s="56"/>
      <c r="D191" s="56"/>
      <c r="E191" s="56"/>
      <c r="F191" s="56"/>
      <c r="G191" s="57"/>
      <c r="H191" s="57"/>
      <c r="I191" s="57"/>
    </row>
    <row r="192" spans="1:9">
      <c r="A192" s="51"/>
      <c r="B192" s="51"/>
      <c r="C192" s="56"/>
      <c r="D192" s="56"/>
      <c r="E192" s="56"/>
      <c r="F192" s="56"/>
      <c r="G192" s="57"/>
      <c r="H192" s="57"/>
      <c r="I192" s="57"/>
    </row>
    <row r="193" spans="1:9">
      <c r="A193" s="51"/>
      <c r="B193" s="51"/>
      <c r="C193" s="56"/>
      <c r="D193" s="56"/>
      <c r="E193" s="56"/>
      <c r="F193" s="56"/>
      <c r="G193" s="57"/>
      <c r="H193" s="57"/>
      <c r="I193" s="57"/>
    </row>
    <row r="194" spans="1:9">
      <c r="A194" s="51"/>
      <c r="B194" s="51"/>
      <c r="C194" s="56"/>
      <c r="D194" s="56"/>
      <c r="E194" s="56"/>
      <c r="F194" s="56"/>
      <c r="G194" s="57"/>
      <c r="H194" s="57"/>
      <c r="I194" s="57"/>
    </row>
    <row r="195" spans="1:9">
      <c r="A195" s="51"/>
      <c r="B195" s="51"/>
      <c r="C195" s="56"/>
      <c r="D195" s="56"/>
      <c r="E195" s="56"/>
      <c r="F195" s="56"/>
      <c r="G195" s="57"/>
      <c r="H195" s="57"/>
      <c r="I195" s="57"/>
    </row>
    <row r="196" spans="1:9">
      <c r="A196" s="51"/>
      <c r="B196" s="51"/>
      <c r="C196" s="56"/>
      <c r="D196" s="56"/>
      <c r="E196" s="56"/>
      <c r="F196" s="56"/>
      <c r="G196" s="57"/>
      <c r="H196" s="57"/>
      <c r="I196" s="57"/>
    </row>
    <row r="197" spans="1:9">
      <c r="A197" s="51"/>
      <c r="B197" s="51"/>
      <c r="C197" s="56"/>
      <c r="D197" s="56"/>
      <c r="E197" s="56"/>
      <c r="F197" s="56"/>
      <c r="G197" s="57"/>
      <c r="H197" s="57"/>
      <c r="I197" s="57"/>
    </row>
    <row r="198" spans="1:9">
      <c r="A198" s="51"/>
      <c r="B198" s="51"/>
      <c r="C198" s="56"/>
      <c r="D198" s="56"/>
      <c r="E198" s="56"/>
      <c r="F198" s="56"/>
      <c r="G198" s="57"/>
      <c r="H198" s="57"/>
      <c r="I198" s="57"/>
    </row>
    <row r="199" spans="1:9">
      <c r="A199" s="51"/>
      <c r="B199" s="51"/>
      <c r="C199" s="56"/>
      <c r="D199" s="56"/>
      <c r="E199" s="56"/>
      <c r="F199" s="56"/>
      <c r="G199" s="57"/>
      <c r="H199" s="57"/>
      <c r="I199" s="57"/>
    </row>
    <row r="200" spans="1:9">
      <c r="A200" s="51"/>
      <c r="B200" s="51"/>
      <c r="C200" s="56"/>
      <c r="D200" s="56"/>
      <c r="E200" s="56"/>
      <c r="F200" s="56"/>
      <c r="G200" s="57"/>
      <c r="H200" s="57"/>
      <c r="I200" s="57"/>
    </row>
    <row r="201" spans="1:9">
      <c r="A201" s="51"/>
      <c r="B201" s="51"/>
      <c r="C201" s="56"/>
      <c r="D201" s="56"/>
      <c r="E201" s="56"/>
      <c r="F201" s="56"/>
      <c r="G201" s="57"/>
      <c r="H201" s="57"/>
      <c r="I201" s="57"/>
    </row>
    <row r="202" spans="1:9">
      <c r="A202" s="51"/>
      <c r="B202" s="51"/>
      <c r="C202" s="56"/>
      <c r="D202" s="56"/>
      <c r="E202" s="56"/>
      <c r="F202" s="56"/>
      <c r="G202" s="57"/>
      <c r="H202" s="57"/>
      <c r="I202" s="57"/>
    </row>
    <row r="203" spans="1:9">
      <c r="A203" s="51"/>
      <c r="B203" s="51"/>
      <c r="C203" s="56"/>
      <c r="D203" s="56"/>
      <c r="E203" s="56"/>
      <c r="F203" s="56"/>
      <c r="G203" s="57"/>
      <c r="H203" s="57"/>
      <c r="I203" s="57"/>
    </row>
    <row r="204" spans="1:9">
      <c r="A204" s="51"/>
      <c r="B204" s="51"/>
      <c r="C204" s="56"/>
      <c r="D204" s="56"/>
      <c r="E204" s="56"/>
      <c r="F204" s="56"/>
      <c r="G204" s="57"/>
      <c r="H204" s="57"/>
      <c r="I204" s="57"/>
    </row>
    <row r="205" spans="1:9">
      <c r="A205" s="51"/>
      <c r="B205" s="51"/>
      <c r="C205" s="56"/>
      <c r="D205" s="56"/>
      <c r="E205" s="56"/>
      <c r="F205" s="56"/>
      <c r="G205" s="57"/>
      <c r="H205" s="57"/>
      <c r="I205" s="57"/>
    </row>
    <row r="206" spans="1:9">
      <c r="A206" s="51"/>
      <c r="B206" s="51"/>
      <c r="C206" s="56"/>
      <c r="D206" s="56"/>
      <c r="E206" s="56"/>
      <c r="F206" s="56"/>
      <c r="G206" s="57"/>
      <c r="H206" s="57"/>
      <c r="I206" s="57"/>
    </row>
    <row r="207" spans="1:9">
      <c r="A207" s="51"/>
      <c r="B207" s="51"/>
      <c r="C207" s="56"/>
      <c r="D207" s="56"/>
      <c r="E207" s="56"/>
      <c r="F207" s="56"/>
      <c r="G207" s="57"/>
      <c r="H207" s="57"/>
      <c r="I207" s="57"/>
    </row>
    <row r="208" spans="1:9">
      <c r="A208" s="51"/>
      <c r="B208" s="51"/>
      <c r="C208" s="56"/>
      <c r="D208" s="56"/>
      <c r="E208" s="56"/>
      <c r="F208" s="56"/>
      <c r="G208" s="57"/>
      <c r="H208" s="57"/>
      <c r="I208" s="57"/>
    </row>
    <row r="209" spans="1:9">
      <c r="A209" s="51"/>
      <c r="B209" s="51"/>
      <c r="C209" s="56"/>
      <c r="D209" s="56"/>
      <c r="E209" s="56"/>
      <c r="F209" s="56"/>
      <c r="G209" s="57"/>
      <c r="H209" s="57"/>
      <c r="I209" s="57"/>
    </row>
    <row r="210" spans="1:9">
      <c r="B210" s="51"/>
      <c r="C210" s="56"/>
      <c r="D210" s="56"/>
      <c r="E210" s="56"/>
      <c r="F210" s="56"/>
      <c r="G210" s="57"/>
      <c r="H210" s="57"/>
      <c r="I210" s="57"/>
    </row>
    <row r="211" spans="1:9">
      <c r="B211" s="51"/>
      <c r="C211" s="56"/>
      <c r="D211" s="56"/>
      <c r="E211" s="56"/>
      <c r="F211" s="56"/>
      <c r="G211" s="57"/>
      <c r="H211" s="57"/>
      <c r="I211" s="57"/>
    </row>
    <row r="212" spans="1:9">
      <c r="B212" s="51"/>
      <c r="C212" s="56"/>
      <c r="D212" s="56"/>
      <c r="E212" s="56"/>
      <c r="F212" s="56"/>
      <c r="G212" s="57"/>
      <c r="H212" s="57"/>
      <c r="I212" s="57"/>
    </row>
  </sheetData>
  <autoFilter ref="A10:M169"/>
  <mergeCells count="9">
    <mergeCell ref="D6:I6"/>
    <mergeCell ref="A7:I7"/>
    <mergeCell ref="A8:I8"/>
    <mergeCell ref="B168:F168"/>
    <mergeCell ref="C1:I1"/>
    <mergeCell ref="C2:I2"/>
    <mergeCell ref="C3:I3"/>
    <mergeCell ref="H4:I4"/>
    <mergeCell ref="D5:I5"/>
  </mergeCells>
  <printOptions horizontalCentered="1"/>
  <pageMargins left="0.74803149606299202" right="0.74803149606299202" top="0.2" bottom="0.23" header="0.2" footer="0.2"/>
  <pageSetup paperSize="9" scale="50" fitToHeight="5" orientation="portrait" verticalDpi="180" r:id="rId1"/>
  <headerFooter alignWithMargins="0"/>
  <rowBreaks count="1" manualBreakCount="1"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'2025-2027'!_GoBack</vt:lpstr>
      <vt:lpstr>'2025-2027'!Заголовки_для_печати</vt:lpstr>
      <vt:lpstr>'2025-2027'!Область_печати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2025-01-29T06:56:00Z</cp:lastPrinted>
  <dcterms:created xsi:type="dcterms:W3CDTF">2007-10-12T08:23:00Z</dcterms:created>
  <dcterms:modified xsi:type="dcterms:W3CDTF">2025-07-24T04:21:12Z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89765D211F8A41CF8122FC3DC49317C2_13</vt:lpwstr>
  </property>
  <property fmtid="{D5CDD505-2E9C-101B-9397-08002B2CF9AE}" pid="3" name="KSOProductBuildVer">
    <vt:lpwstr>1049-12.2.0.21179</vt:lpwstr>
  </property>
</Properties>
</file>